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0" windowWidth="22980" windowHeight="8730"/>
  </bookViews>
  <sheets>
    <sheet name="лекарства" sheetId="1" r:id="rId1"/>
  </sheets>
  <calcPr calcId="124519"/>
</workbook>
</file>

<file path=xl/calcChain.xml><?xml version="1.0" encoding="utf-8"?>
<calcChain xmlns="http://schemas.openxmlformats.org/spreadsheetml/2006/main">
  <c r="AK7" i="1"/>
  <c r="AF33"/>
  <c r="G20" l="1"/>
  <c r="H20"/>
  <c r="L20"/>
  <c r="M20"/>
  <c r="N20"/>
  <c r="O20"/>
  <c r="O33" s="1"/>
  <c r="S20"/>
  <c r="T20"/>
  <c r="U20"/>
  <c r="V20"/>
  <c r="V33" s="1"/>
  <c r="Z20"/>
  <c r="AA20"/>
  <c r="AB20"/>
  <c r="AC20"/>
  <c r="AC33" s="1"/>
  <c r="AG20"/>
  <c r="AH20"/>
  <c r="AI20"/>
  <c r="AJ20"/>
  <c r="AA33" l="1"/>
  <c r="AK20"/>
  <c r="AI32"/>
  <c r="AG32"/>
  <c r="AC32"/>
  <c r="Z32"/>
  <c r="V32"/>
  <c r="S32"/>
  <c r="O32"/>
  <c r="N32"/>
  <c r="M32"/>
  <c r="L32"/>
  <c r="H32"/>
  <c r="G32"/>
  <c r="AI31"/>
  <c r="AC31"/>
  <c r="V31"/>
  <c r="O31"/>
  <c r="N31"/>
  <c r="M31"/>
  <c r="L31"/>
  <c r="H31"/>
  <c r="AJ31" s="1"/>
  <c r="G31"/>
  <c r="AI30"/>
  <c r="AC30"/>
  <c r="V30"/>
  <c r="O30"/>
  <c r="N30"/>
  <c r="M30"/>
  <c r="L30"/>
  <c r="H30"/>
  <c r="AJ30" s="1"/>
  <c r="G30"/>
  <c r="AI29"/>
  <c r="AC29"/>
  <c r="V29"/>
  <c r="O29"/>
  <c r="N29"/>
  <c r="M29"/>
  <c r="L29"/>
  <c r="H29"/>
  <c r="AJ29" s="1"/>
  <c r="G29"/>
  <c r="AI28"/>
  <c r="AH28"/>
  <c r="AG28"/>
  <c r="AC28"/>
  <c r="AB28"/>
  <c r="AA28"/>
  <c r="Z28"/>
  <c r="V28"/>
  <c r="U28"/>
  <c r="T28"/>
  <c r="S28"/>
  <c r="O28"/>
  <c r="N28"/>
  <c r="M28"/>
  <c r="L28"/>
  <c r="H28"/>
  <c r="G28"/>
  <c r="AI27"/>
  <c r="AH27"/>
  <c r="AG27"/>
  <c r="AC27"/>
  <c r="AB27"/>
  <c r="AA27"/>
  <c r="Z27"/>
  <c r="V27"/>
  <c r="U27"/>
  <c r="T27"/>
  <c r="S27"/>
  <c r="O27"/>
  <c r="N27"/>
  <c r="M27"/>
  <c r="L27"/>
  <c r="H27"/>
  <c r="G27"/>
  <c r="AI26"/>
  <c r="AC26"/>
  <c r="Z26"/>
  <c r="V26"/>
  <c r="O26"/>
  <c r="N26"/>
  <c r="M26"/>
  <c r="L26"/>
  <c r="H26"/>
  <c r="AJ26" s="1"/>
  <c r="G26"/>
  <c r="AI25"/>
  <c r="AH33"/>
  <c r="AG25"/>
  <c r="AG33" s="1"/>
  <c r="AC25"/>
  <c r="AB33"/>
  <c r="Z25"/>
  <c r="V25"/>
  <c r="U33"/>
  <c r="T33"/>
  <c r="S25"/>
  <c r="S33" s="1"/>
  <c r="O25"/>
  <c r="N25"/>
  <c r="M25"/>
  <c r="L25"/>
  <c r="H25"/>
  <c r="AJ25" s="1"/>
  <c r="G25"/>
  <c r="AI24"/>
  <c r="AH24"/>
  <c r="AG24"/>
  <c r="AC24"/>
  <c r="AB24"/>
  <c r="AA24"/>
  <c r="Z24"/>
  <c r="V24"/>
  <c r="U24"/>
  <c r="T24"/>
  <c r="S24"/>
  <c r="O24"/>
  <c r="N24"/>
  <c r="M24"/>
  <c r="L24"/>
  <c r="H24"/>
  <c r="AJ24" s="1"/>
  <c r="G24"/>
  <c r="AI23"/>
  <c r="AG23"/>
  <c r="AC23"/>
  <c r="Z23"/>
  <c r="V23"/>
  <c r="S23"/>
  <c r="O23"/>
  <c r="M23"/>
  <c r="L23"/>
  <c r="H23"/>
  <c r="AJ23" s="1"/>
  <c r="G23"/>
  <c r="AI22"/>
  <c r="AH22"/>
  <c r="AG22"/>
  <c r="AC22"/>
  <c r="AB22"/>
  <c r="AA22"/>
  <c r="Z22"/>
  <c r="V22"/>
  <c r="U22"/>
  <c r="T22"/>
  <c r="S22"/>
  <c r="O22"/>
  <c r="N22"/>
  <c r="M22"/>
  <c r="L22"/>
  <c r="H22"/>
  <c r="AJ22" s="1"/>
  <c r="G22"/>
  <c r="AI21"/>
  <c r="O21"/>
  <c r="N21"/>
  <c r="M21"/>
  <c r="L21"/>
  <c r="H21"/>
  <c r="AJ21" s="1"/>
  <c r="G21"/>
  <c r="AI19"/>
  <c r="AC19"/>
  <c r="AB19"/>
  <c r="Z33"/>
  <c r="O19"/>
  <c r="N19"/>
  <c r="M19"/>
  <c r="L19"/>
  <c r="H19"/>
  <c r="G19"/>
  <c r="AI18"/>
  <c r="O18"/>
  <c r="N18"/>
  <c r="M18"/>
  <c r="L18"/>
  <c r="H18"/>
  <c r="AJ18" s="1"/>
  <c r="G18"/>
  <c r="AI17"/>
  <c r="O17"/>
  <c r="N17"/>
  <c r="M17"/>
  <c r="L17"/>
  <c r="H17"/>
  <c r="AJ17" s="1"/>
  <c r="G17"/>
  <c r="AI16"/>
  <c r="AH16"/>
  <c r="AG16"/>
  <c r="AC16"/>
  <c r="AB16"/>
  <c r="AA16"/>
  <c r="Z16"/>
  <c r="V16"/>
  <c r="U16"/>
  <c r="T16"/>
  <c r="S16"/>
  <c r="O16"/>
  <c r="N16"/>
  <c r="M16"/>
  <c r="L16"/>
  <c r="H16"/>
  <c r="AJ16" s="1"/>
  <c r="G16"/>
  <c r="AI15"/>
  <c r="AG15"/>
  <c r="AC15"/>
  <c r="Z15"/>
  <c r="V15"/>
  <c r="S15"/>
  <c r="O15"/>
  <c r="M15"/>
  <c r="L15"/>
  <c r="H15"/>
  <c r="AJ15" s="1"/>
  <c r="G15"/>
  <c r="AI14"/>
  <c r="AC14"/>
  <c r="V14"/>
  <c r="O14"/>
  <c r="N14"/>
  <c r="M14"/>
  <c r="L14"/>
  <c r="H14"/>
  <c r="AJ14" s="1"/>
  <c r="G14"/>
  <c r="AI13"/>
  <c r="AG13"/>
  <c r="AC13"/>
  <c r="Z13"/>
  <c r="V13"/>
  <c r="S13"/>
  <c r="O13"/>
  <c r="N13"/>
  <c r="M13"/>
  <c r="L13"/>
  <c r="H13"/>
  <c r="AJ13" s="1"/>
  <c r="G13"/>
  <c r="AI12"/>
  <c r="O12"/>
  <c r="N12"/>
  <c r="M12"/>
  <c r="L12"/>
  <c r="H12"/>
  <c r="AJ12" s="1"/>
  <c r="G12"/>
  <c r="AI11"/>
  <c r="O11"/>
  <c r="N11"/>
  <c r="M11"/>
  <c r="L11"/>
  <c r="H11"/>
  <c r="AJ11" s="1"/>
  <c r="G11"/>
  <c r="AI10"/>
  <c r="O10"/>
  <c r="N10"/>
  <c r="M10"/>
  <c r="L10"/>
  <c r="H10"/>
  <c r="AJ10" s="1"/>
  <c r="G10"/>
  <c r="AI9"/>
  <c r="O9"/>
  <c r="N9"/>
  <c r="M9"/>
  <c r="L9"/>
  <c r="H9"/>
  <c r="G9"/>
  <c r="AI8"/>
  <c r="O8"/>
  <c r="N8"/>
  <c r="M8"/>
  <c r="L8"/>
  <c r="H8"/>
  <c r="AJ8" s="1"/>
  <c r="G8"/>
  <c r="AI7"/>
  <c r="H7"/>
  <c r="G7"/>
  <c r="AI6"/>
  <c r="O6"/>
  <c r="N6"/>
  <c r="M6"/>
  <c r="L6"/>
  <c r="H6"/>
  <c r="AJ6" s="1"/>
  <c r="G6"/>
  <c r="L33" l="1"/>
  <c r="M33"/>
  <c r="AI33"/>
  <c r="N33"/>
  <c r="AJ19"/>
  <c r="AJ32"/>
  <c r="AJ27"/>
  <c r="AJ28"/>
  <c r="AJ9"/>
  <c r="AK15"/>
  <c r="AK17"/>
  <c r="AK22"/>
  <c r="AK13"/>
  <c r="AK19"/>
  <c r="AK23"/>
  <c r="AK25"/>
  <c r="AK10"/>
  <c r="AK27"/>
  <c r="AK29"/>
  <c r="AK31"/>
  <c r="AK9"/>
  <c r="AK28"/>
  <c r="AK6"/>
  <c r="AK8"/>
  <c r="AK11"/>
  <c r="AK12"/>
  <c r="AK14"/>
  <c r="AK16"/>
  <c r="AK18"/>
  <c r="AK21"/>
  <c r="AK24"/>
  <c r="AK26"/>
  <c r="AK30"/>
  <c r="AK32"/>
  <c r="AK33" l="1"/>
</calcChain>
</file>

<file path=xl/sharedStrings.xml><?xml version="1.0" encoding="utf-8"?>
<sst xmlns="http://schemas.openxmlformats.org/spreadsheetml/2006/main" count="140" uniqueCount="92">
  <si>
    <t>График поставки на 2019 год</t>
  </si>
  <si>
    <t xml:space="preserve">Лек.форма
</t>
  </si>
  <si>
    <t>ед. изм.</t>
  </si>
  <si>
    <t>цена</t>
  </si>
  <si>
    <t>Потребность  Всего</t>
  </si>
  <si>
    <t>1-й квартал</t>
  </si>
  <si>
    <t>2-ой квартал</t>
  </si>
  <si>
    <t>3-й квартал</t>
  </si>
  <si>
    <t>4-й квартал</t>
  </si>
  <si>
    <t>кол-во</t>
  </si>
  <si>
    <t>сумма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</si>
  <si>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</si>
  <si>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</si>
  <si>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</si>
  <si>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</si>
  <si>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</si>
  <si>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</si>
  <si>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</si>
  <si>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</si>
  <si>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</si>
  <si>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</si>
  <si>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</si>
  <si>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</si>
  <si>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</si>
  <si>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</si>
  <si>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флакон</t>
  </si>
  <si>
    <t xml:space="preserve">Перекиси водорода  </t>
  </si>
  <si>
    <t>ампула</t>
  </si>
  <si>
    <t>Вода для инъекций</t>
  </si>
  <si>
    <t>раствор 400 мл</t>
  </si>
  <si>
    <t>таблетка</t>
  </si>
  <si>
    <t xml:space="preserve">Атропин </t>
  </si>
  <si>
    <t>раствор для инъекций 0,1%, 1,0</t>
  </si>
  <si>
    <t xml:space="preserve">Активированный уголь </t>
  </si>
  <si>
    <t>суппозитория</t>
  </si>
  <si>
    <t>Бисакодил</t>
  </si>
  <si>
    <t>таблетки покрытые кишечнорастворимой оболочкой 5мг</t>
  </si>
  <si>
    <t>Бисопролол</t>
  </si>
  <si>
    <t>таблетка, 2,5мг</t>
  </si>
  <si>
    <t>Дигоксин</t>
  </si>
  <si>
    <t>таблетка 0,25г</t>
  </si>
  <si>
    <t>Деклофенак натрия</t>
  </si>
  <si>
    <t>10мг/г 30 г</t>
  </si>
  <si>
    <t>туб</t>
  </si>
  <si>
    <t xml:space="preserve">Добросон </t>
  </si>
  <si>
    <t>таблетки, покрытые оболочкой 7,5 мг</t>
  </si>
  <si>
    <t>таб</t>
  </si>
  <si>
    <t xml:space="preserve">Квамател </t>
  </si>
  <si>
    <t>порошок лиофилизированный для приготовления раствора для инъекций  5,0</t>
  </si>
  <si>
    <t xml:space="preserve">Клотримазол </t>
  </si>
  <si>
    <t>суппозитории вагинальные 100 мг</t>
  </si>
  <si>
    <t>гель вагинальный 2%</t>
  </si>
  <si>
    <t xml:space="preserve">Липофундин </t>
  </si>
  <si>
    <t>эмульсия для внутривенных инфузий 10 % по 500 мл</t>
  </si>
  <si>
    <t>Мукосол</t>
  </si>
  <si>
    <t>сироп по 120 мл</t>
  </si>
  <si>
    <t>Нитроглицерин-KZ</t>
  </si>
  <si>
    <t>таблетки подъязычные 0,5 мг</t>
  </si>
  <si>
    <t>Нистатин</t>
  </si>
  <si>
    <t xml:space="preserve">суппозитории вагинальные 500 000 ЕД  </t>
  </si>
  <si>
    <t>Парацетамол</t>
  </si>
  <si>
    <t>таблетки 500 мг</t>
  </si>
  <si>
    <t>Платифиллина гидротартрат</t>
  </si>
  <si>
    <t xml:space="preserve">раствор для инъекций 0,2% по 1 мл </t>
  </si>
  <si>
    <t>Полиглюкин</t>
  </si>
  <si>
    <t>Тугина</t>
  </si>
  <si>
    <t>100 мг/мл 5 мл</t>
  </si>
  <si>
    <t>Фолиевая кислота</t>
  </si>
  <si>
    <t>таблетка 1 мг</t>
  </si>
  <si>
    <t>Фурадонин (Фурагин)</t>
  </si>
  <si>
    <t>таблетки 50 мг</t>
  </si>
  <si>
    <t>Фуразолидон</t>
  </si>
  <si>
    <t>Фармазолин</t>
  </si>
  <si>
    <t>капли назальные 0,1% по 10 мл</t>
  </si>
  <si>
    <t>капли назальные 0,05% по 10 мл</t>
  </si>
  <si>
    <t xml:space="preserve">Флуцинар </t>
  </si>
  <si>
    <t>гель 0,025 %</t>
  </si>
  <si>
    <t>3% 40мл</t>
  </si>
  <si>
    <t>таблетка 250мг №10</t>
  </si>
  <si>
    <t>капсула 375,мг</t>
  </si>
  <si>
    <t>капсула</t>
  </si>
  <si>
    <t>Итого</t>
  </si>
  <si>
    <t>№ лота</t>
  </si>
  <si>
    <t xml:space="preserve">сумма  </t>
  </si>
  <si>
    <t>в тыс.тенге</t>
  </si>
  <si>
    <t>по заявке заказчика</t>
  </si>
  <si>
    <t>Главный врач</t>
  </si>
  <si>
    <t>Бижанов К.Б.</t>
  </si>
  <si>
    <t>раствор -33 % 10мл для определения группы крови</t>
  </si>
  <si>
    <t>Торговое наименование</t>
  </si>
  <si>
    <t>приложение 1</t>
  </si>
  <si>
    <t>Техническая спецификация и график поставки на 2019 год</t>
  </si>
</sst>
</file>

<file path=xl/styles.xml><?xml version="1.0" encoding="utf-8"?>
<styleSheet xmlns="http://schemas.openxmlformats.org/spreadsheetml/2006/main">
  <numFmts count="18">
    <numFmt numFmtId="43" formatCode="_-* #,##0.00_р_._-;\-* #,##0.00_р_._-;_-* &quot;-&quot;??_р_._-;_-@_-"/>
    <numFmt numFmtId="164" formatCode="0.000"/>
    <numFmt numFmtId="165" formatCode="#,##0.0"/>
    <numFmt numFmtId="166" formatCode="0.000%"/>
    <numFmt numFmtId="167" formatCode="_-* ###,0&quot;.&quot;00&quot;$&quot;_-;\-* ###,0&quot;.&quot;00&quot;$&quot;_-;_-* &quot;-&quot;??&quot;$&quot;_-;_-@_-"/>
    <numFmt numFmtId="168" formatCode="_(* ##,#0&quot;.&quot;0_);_(* \(###,0&quot;.&quot;00\);_(* &quot;-&quot;??_);_(@_)"/>
    <numFmt numFmtId="169" formatCode="General_)"/>
    <numFmt numFmtId="170" formatCode="0&quot;.&quot;000"/>
    <numFmt numFmtId="171" formatCode="&quot;fl&quot;#,##0_);\(&quot;fl&quot;#,##0\)"/>
    <numFmt numFmtId="172" formatCode="&quot;fl&quot;#,##0_);[Red]\(&quot;fl&quot;#,##0\)"/>
    <numFmt numFmtId="173" formatCode="&quot;fl&quot;###,0&quot;.&quot;00_);\(&quot;fl&quot;###,0&quot;.&quot;00\)"/>
    <numFmt numFmtId="174" formatCode="_-* #,##0_?_._-;\-* #,##0_?_._-;_-* &quot;-&quot;_?_._-;_-@_-"/>
    <numFmt numFmtId="175" formatCode="_-* ###,0&quot;.&quot;00_?_._-;\-* ###,0&quot;.&quot;00_?_._-;_-* &quot;-&quot;??_?_._-;_-@_-"/>
    <numFmt numFmtId="176" formatCode="&quot;fl&quot;###,0&quot;.&quot;00_);[Red]\(&quot;fl&quot;###,0&quot;.&quot;00\)"/>
    <numFmt numFmtId="177" formatCode="_(&quot;fl&quot;* #,##0_);_(&quot;fl&quot;* \(#,##0\);_(&quot;fl&quot;* &quot;-&quot;_);_(@_)"/>
    <numFmt numFmtId="178" formatCode="#,##0&quot;.&quot;;[Red]\-#,##0&quot;.&quot;"/>
    <numFmt numFmtId="179" formatCode="#,##0.00&quot;.&quot;;[Red]\-#,##0.00&quot;.&quot;"/>
    <numFmt numFmtId="180" formatCode="#,##0_р_."/>
  </numFmts>
  <fonts count="2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"/>
      <family val="1"/>
    </font>
    <font>
      <sz val="8"/>
      <name val="Arial"/>
      <family val="2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4">
    <xf numFmtId="0" fontId="0" fillId="0" borderId="0"/>
    <xf numFmtId="0" fontId="4" fillId="0" borderId="0"/>
    <xf numFmtId="0" fontId="5" fillId="0" borderId="0"/>
    <xf numFmtId="0" fontId="1" fillId="0" borderId="0"/>
    <xf numFmtId="0" fontId="6" fillId="0" borderId="0"/>
    <xf numFmtId="0" fontId="6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>
      <alignment horizontal="center"/>
    </xf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6" fillId="0" borderId="0"/>
    <xf numFmtId="0" fontId="6" fillId="0" borderId="0"/>
    <xf numFmtId="0" fontId="2" fillId="0" borderId="0">
      <alignment horizontal="center"/>
    </xf>
    <xf numFmtId="0" fontId="8" fillId="0" borderId="0"/>
    <xf numFmtId="0" fontId="6" fillId="0" borderId="0"/>
    <xf numFmtId="0" fontId="7" fillId="0" borderId="0"/>
    <xf numFmtId="0" fontId="6" fillId="0" borderId="0"/>
    <xf numFmtId="167" fontId="6" fillId="0" borderId="0" applyFont="0" applyFill="0" applyBorder="0" applyAlignment="0" applyProtection="0"/>
    <xf numFmtId="168" fontId="9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71" fontId="9" fillId="0" borderId="0" applyFill="0" applyBorder="0" applyAlignment="0"/>
    <xf numFmtId="172" fontId="9" fillId="0" borderId="0" applyFill="0" applyBorder="0" applyAlignment="0"/>
    <xf numFmtId="168" fontId="9" fillId="0" borderId="0" applyFill="0" applyBorder="0" applyAlignment="0"/>
    <xf numFmtId="173" fontId="9" fillId="0" borderId="0" applyFill="0" applyBorder="0" applyAlignment="0"/>
    <xf numFmtId="169" fontId="9" fillId="0" borderId="0" applyFill="0" applyBorder="0" applyAlignment="0"/>
    <xf numFmtId="0" fontId="10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4" fontId="11" fillId="0" borderId="0" applyFill="0" applyBorder="0" applyAlignment="0"/>
    <xf numFmtId="38" fontId="12" fillId="0" borderId="6">
      <alignment vertical="center"/>
    </xf>
    <xf numFmtId="168" fontId="9" fillId="0" borderId="0" applyFill="0" applyBorder="0" applyAlignment="0"/>
    <xf numFmtId="169" fontId="9" fillId="0" borderId="0" applyFill="0" applyBorder="0" applyAlignment="0"/>
    <xf numFmtId="168" fontId="9" fillId="0" borderId="0" applyFill="0" applyBorder="0" applyAlignment="0"/>
    <xf numFmtId="173" fontId="9" fillId="0" borderId="0" applyFill="0" applyBorder="0" applyAlignment="0"/>
    <xf numFmtId="169" fontId="9" fillId="0" borderId="0" applyFill="0" applyBorder="0" applyAlignment="0"/>
    <xf numFmtId="0" fontId="6" fillId="0" borderId="0"/>
    <xf numFmtId="0" fontId="13" fillId="0" borderId="7" applyNumberFormat="0" applyAlignment="0" applyProtection="0">
      <alignment horizontal="left" vertical="center"/>
    </xf>
    <xf numFmtId="0" fontId="13" fillId="0" borderId="3">
      <alignment horizontal="left" vertical="center"/>
    </xf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6" fillId="0" borderId="0">
      <alignment horizontal="center"/>
    </xf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168" fontId="9" fillId="0" borderId="0" applyFill="0" applyBorder="0" applyAlignment="0"/>
    <xf numFmtId="169" fontId="9" fillId="0" borderId="0" applyFill="0" applyBorder="0" applyAlignment="0"/>
    <xf numFmtId="168" fontId="9" fillId="0" borderId="0" applyFill="0" applyBorder="0" applyAlignment="0"/>
    <xf numFmtId="173" fontId="9" fillId="0" borderId="0" applyFill="0" applyBorder="0" applyAlignment="0"/>
    <xf numFmtId="169" fontId="9" fillId="0" borderId="0" applyFill="0" applyBorder="0" applyAlignment="0"/>
    <xf numFmtId="0" fontId="6" fillId="0" borderId="0">
      <alignment horizontal="center"/>
    </xf>
    <xf numFmtId="0" fontId="6" fillId="0" borderId="0"/>
    <xf numFmtId="0" fontId="8" fillId="0" borderId="0"/>
    <xf numFmtId="0" fontId="6" fillId="0" borderId="0"/>
    <xf numFmtId="174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0" fontId="6" fillId="0" borderId="0"/>
    <xf numFmtId="0" fontId="21" fillId="0" borderId="0"/>
    <xf numFmtId="17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68" fontId="9" fillId="0" borderId="0" applyFill="0" applyBorder="0" applyAlignment="0"/>
    <xf numFmtId="169" fontId="9" fillId="0" borderId="0" applyFill="0" applyBorder="0" applyAlignment="0"/>
    <xf numFmtId="168" fontId="9" fillId="0" borderId="0" applyFill="0" applyBorder="0" applyAlignment="0"/>
    <xf numFmtId="173" fontId="9" fillId="0" borderId="0" applyFill="0" applyBorder="0" applyAlignment="0"/>
    <xf numFmtId="169" fontId="9" fillId="0" borderId="0" applyFill="0" applyBorder="0" applyAlignment="0"/>
    <xf numFmtId="0" fontId="6" fillId="0" borderId="0"/>
    <xf numFmtId="49" fontId="11" fillId="0" borderId="0" applyFill="0" applyBorder="0" applyAlignment="0"/>
    <xf numFmtId="176" fontId="9" fillId="0" borderId="0" applyFill="0" applyBorder="0" applyAlignment="0"/>
    <xf numFmtId="177" fontId="9" fillId="0" borderId="0" applyFill="0" applyBorder="0" applyAlignment="0"/>
    <xf numFmtId="0" fontId="6" fillId="0" borderId="0"/>
    <xf numFmtId="0" fontId="6" fillId="0" borderId="0">
      <alignment horizontal="center" textRotation="90"/>
    </xf>
    <xf numFmtId="0" fontId="22" fillId="0" borderId="0"/>
    <xf numFmtId="0" fontId="2" fillId="0" borderId="0"/>
    <xf numFmtId="0" fontId="2" fillId="0" borderId="0"/>
    <xf numFmtId="0" fontId="6" fillId="0" borderId="0">
      <alignment horizontal="center"/>
    </xf>
    <xf numFmtId="0" fontId="1" fillId="0" borderId="0"/>
    <xf numFmtId="0" fontId="6" fillId="0" borderId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Fill="1"/>
    <xf numFmtId="4" fontId="3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9" fontId="23" fillId="0" borderId="1" xfId="0" applyNumberFormat="1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vertical="center" wrapText="1"/>
    </xf>
    <xf numFmtId="9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3" applyFont="1" applyFill="1" applyBorder="1" applyAlignment="1" applyProtection="1">
      <alignment horizontal="left" vertical="center" wrapText="1"/>
    </xf>
    <xf numFmtId="166" fontId="3" fillId="2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5" fillId="0" borderId="0" xfId="0" applyFont="1"/>
    <xf numFmtId="0" fontId="3" fillId="0" borderId="1" xfId="0" applyFont="1" applyFill="1" applyBorder="1" applyAlignment="1">
      <alignment vertical="center"/>
    </xf>
    <xf numFmtId="0" fontId="3" fillId="2" borderId="1" xfId="2" applyNumberFormat="1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vertical="center" wrapText="1"/>
    </xf>
    <xf numFmtId="180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2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43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/>
    </xf>
  </cellXfs>
  <cellStyles count="104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97"/>
    <cellStyle name="Обычный 3" xfId="98"/>
    <cellStyle name="Обычный 3 2" xfId="99"/>
    <cellStyle name="Обычный 5" xfId="100"/>
    <cellStyle name="Обычный 5 3" xfId="3"/>
    <cellStyle name="Обычный_Лист1" xfId="2"/>
    <cellStyle name="Обычный_областная 2" xfId="1"/>
    <cellStyle name="Стиль 1" xfId="101"/>
    <cellStyle name="Тысячи [0]_Dbf_25" xfId="102"/>
    <cellStyle name="Тысячи_Dbf_25" xfId="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35"/>
  <sheetViews>
    <sheetView tabSelected="1" zoomScale="70" zoomScaleNormal="70" workbookViewId="0">
      <pane xSplit="4" ySplit="5" topLeftCell="E6" activePane="bottomRight" state="frozen"/>
      <selection pane="topRight" activeCell="D1" sqref="D1"/>
      <selection pane="bottomLeft" activeCell="A6" sqref="A6"/>
      <selection pane="bottomRight" activeCell="AM17" sqref="AM17"/>
    </sheetView>
  </sheetViews>
  <sheetFormatPr defaultColWidth="20.28515625" defaultRowHeight="15.75"/>
  <cols>
    <col min="1" max="1" width="7.85546875" style="31" customWidth="1"/>
    <col min="2" max="2" width="20.28515625" style="5"/>
    <col min="3" max="3" width="35.5703125" style="5" customWidth="1"/>
    <col min="4" max="4" width="10.42578125" style="29" customWidth="1"/>
    <col min="5" max="5" width="11.28515625" style="5" customWidth="1"/>
    <col min="6" max="6" width="12.28515625" style="5" hidden="1" customWidth="1"/>
    <col min="7" max="7" width="10.85546875" style="5" hidden="1" customWidth="1"/>
    <col min="8" max="8" width="12.140625" style="5" hidden="1" customWidth="1"/>
    <col min="9" max="9" width="11.28515625" style="5" hidden="1" customWidth="1"/>
    <col min="10" max="10" width="9.5703125" style="5" hidden="1" customWidth="1"/>
    <col min="11" max="11" width="9.85546875" style="1" customWidth="1"/>
    <col min="12" max="12" width="12.140625" style="1" hidden="1" customWidth="1"/>
    <col min="13" max="13" width="9.28515625" style="1" hidden="1" customWidth="1"/>
    <col min="14" max="14" width="7.85546875" style="1" customWidth="1"/>
    <col min="15" max="15" width="11" style="1" hidden="1" customWidth="1"/>
    <col min="16" max="16" width="9.28515625" style="1" customWidth="1"/>
    <col min="17" max="17" width="8.7109375" style="1" customWidth="1"/>
    <col min="18" max="18" width="8.85546875" style="1" customWidth="1"/>
    <col min="19" max="19" width="11.5703125" style="1" customWidth="1"/>
    <col min="20" max="20" width="10.42578125" style="1" customWidth="1"/>
    <col min="21" max="21" width="9.42578125" style="1" customWidth="1"/>
    <col min="22" max="22" width="10.85546875" style="1" hidden="1" customWidth="1"/>
    <col min="23" max="23" width="10.28515625" style="1" customWidth="1"/>
    <col min="24" max="24" width="10.7109375" style="1" customWidth="1"/>
    <col min="25" max="25" width="8.5703125" style="1" customWidth="1"/>
    <col min="26" max="26" width="10.85546875" style="1" customWidth="1"/>
    <col min="27" max="27" width="12.85546875" style="1" customWidth="1"/>
    <col min="28" max="28" width="11.42578125" style="1" customWidth="1"/>
    <col min="29" max="29" width="12.85546875" style="1" hidden="1" customWidth="1"/>
    <col min="30" max="30" width="9.7109375" style="1" customWidth="1"/>
    <col min="31" max="31" width="8.28515625" style="1" customWidth="1"/>
    <col min="32" max="32" width="8.5703125" style="1" hidden="1" customWidth="1"/>
    <col min="33" max="33" width="10.85546875" style="1" customWidth="1"/>
    <col min="34" max="34" width="9.5703125" style="1" customWidth="1"/>
    <col min="35" max="35" width="12.7109375" style="1" hidden="1" customWidth="1"/>
    <col min="36" max="36" width="11.42578125" style="1" customWidth="1"/>
    <col min="37" max="37" width="15.7109375" style="1" customWidth="1"/>
    <col min="38" max="38" width="13.7109375" style="5" customWidth="1"/>
    <col min="39" max="16384" width="20.28515625" style="5"/>
  </cols>
  <sheetData>
    <row r="1" spans="1:37">
      <c r="F1" s="5" t="s">
        <v>0</v>
      </c>
      <c r="H1" s="1"/>
      <c r="I1" s="1"/>
      <c r="J1" s="1"/>
      <c r="AH1" s="1" t="s">
        <v>90</v>
      </c>
    </row>
    <row r="2" spans="1:37" ht="18.75">
      <c r="B2" s="24" t="s">
        <v>91</v>
      </c>
      <c r="AJ2" s="1" t="s">
        <v>84</v>
      </c>
    </row>
    <row r="3" spans="1:37">
      <c r="A3" s="46" t="s">
        <v>82</v>
      </c>
      <c r="B3" s="44" t="s">
        <v>89</v>
      </c>
      <c r="C3" s="47" t="s">
        <v>1</v>
      </c>
      <c r="D3" s="46" t="s">
        <v>2</v>
      </c>
      <c r="E3" s="48" t="s">
        <v>3</v>
      </c>
      <c r="F3" s="46" t="s">
        <v>4</v>
      </c>
      <c r="G3" s="46"/>
      <c r="H3" s="48" t="s">
        <v>5</v>
      </c>
      <c r="I3" s="48"/>
      <c r="J3" s="48"/>
      <c r="K3" s="48"/>
      <c r="L3" s="48"/>
      <c r="M3" s="48"/>
      <c r="N3" s="48"/>
      <c r="O3" s="42" t="s">
        <v>6</v>
      </c>
      <c r="P3" s="42"/>
      <c r="Q3" s="42"/>
      <c r="R3" s="42"/>
      <c r="S3" s="42"/>
      <c r="T3" s="42"/>
      <c r="U3" s="42"/>
      <c r="V3" s="42" t="s">
        <v>7</v>
      </c>
      <c r="W3" s="42"/>
      <c r="X3" s="42"/>
      <c r="Y3" s="42"/>
      <c r="Z3" s="42"/>
      <c r="AA3" s="42"/>
      <c r="AB3" s="42"/>
      <c r="AC3" s="42" t="s">
        <v>8</v>
      </c>
      <c r="AD3" s="42"/>
      <c r="AE3" s="42"/>
      <c r="AF3" s="42"/>
      <c r="AG3" s="42"/>
      <c r="AH3" s="42"/>
      <c r="AI3" s="42"/>
      <c r="AJ3" s="42" t="s">
        <v>21</v>
      </c>
      <c r="AK3" s="42"/>
    </row>
    <row r="4" spans="1:37">
      <c r="A4" s="46"/>
      <c r="B4" s="44"/>
      <c r="C4" s="47"/>
      <c r="D4" s="46"/>
      <c r="E4" s="48"/>
      <c r="F4" s="46"/>
      <c r="G4" s="46"/>
      <c r="H4" s="43" t="s">
        <v>9</v>
      </c>
      <c r="I4" s="43"/>
      <c r="J4" s="43"/>
      <c r="K4" s="43"/>
      <c r="L4" s="42" t="s">
        <v>83</v>
      </c>
      <c r="M4" s="42"/>
      <c r="N4" s="42"/>
      <c r="O4" s="44" t="s">
        <v>9</v>
      </c>
      <c r="P4" s="44"/>
      <c r="Q4" s="44"/>
      <c r="R4" s="44"/>
      <c r="S4" s="42" t="s">
        <v>83</v>
      </c>
      <c r="T4" s="42"/>
      <c r="U4" s="42"/>
      <c r="V4" s="45" t="s">
        <v>9</v>
      </c>
      <c r="W4" s="45"/>
      <c r="X4" s="45"/>
      <c r="Y4" s="45"/>
      <c r="Z4" s="42" t="s">
        <v>83</v>
      </c>
      <c r="AA4" s="42"/>
      <c r="AB4" s="42"/>
      <c r="AC4" s="45" t="s">
        <v>9</v>
      </c>
      <c r="AD4" s="45"/>
      <c r="AE4" s="45"/>
      <c r="AF4" s="45"/>
      <c r="AG4" s="42" t="s">
        <v>10</v>
      </c>
      <c r="AH4" s="42"/>
      <c r="AI4" s="42"/>
      <c r="AJ4" s="42"/>
      <c r="AK4" s="42"/>
    </row>
    <row r="5" spans="1:37">
      <c r="A5" s="46"/>
      <c r="B5" s="44"/>
      <c r="C5" s="47"/>
      <c r="D5" s="46"/>
      <c r="E5" s="48"/>
      <c r="F5" s="38" t="s">
        <v>9</v>
      </c>
      <c r="G5" s="23" t="s">
        <v>10</v>
      </c>
      <c r="H5" s="30" t="s">
        <v>11</v>
      </c>
      <c r="I5" s="4" t="s">
        <v>12</v>
      </c>
      <c r="J5" s="4" t="s">
        <v>13</v>
      </c>
      <c r="K5" s="37" t="s">
        <v>14</v>
      </c>
      <c r="L5" s="37" t="s">
        <v>12</v>
      </c>
      <c r="M5" s="37" t="s">
        <v>13</v>
      </c>
      <c r="N5" s="37" t="s">
        <v>14</v>
      </c>
      <c r="O5" s="25" t="s">
        <v>11</v>
      </c>
      <c r="P5" s="16" t="s">
        <v>15</v>
      </c>
      <c r="Q5" s="16" t="s">
        <v>16</v>
      </c>
      <c r="R5" s="16" t="s">
        <v>17</v>
      </c>
      <c r="S5" s="16" t="s">
        <v>15</v>
      </c>
      <c r="T5" s="16" t="s">
        <v>16</v>
      </c>
      <c r="U5" s="16" t="s">
        <v>17</v>
      </c>
      <c r="V5" s="25" t="s">
        <v>11</v>
      </c>
      <c r="W5" s="37" t="s">
        <v>18</v>
      </c>
      <c r="X5" s="37" t="s">
        <v>19</v>
      </c>
      <c r="Y5" s="37" t="s">
        <v>20</v>
      </c>
      <c r="Z5" s="37" t="s">
        <v>18</v>
      </c>
      <c r="AA5" s="37" t="s">
        <v>19</v>
      </c>
      <c r="AB5" s="37" t="s">
        <v>20</v>
      </c>
      <c r="AC5" s="25" t="s">
        <v>21</v>
      </c>
      <c r="AD5" s="37" t="s">
        <v>22</v>
      </c>
      <c r="AE5" s="37" t="s">
        <v>23</v>
      </c>
      <c r="AF5" s="37" t="s">
        <v>24</v>
      </c>
      <c r="AG5" s="37" t="s">
        <v>22</v>
      </c>
      <c r="AH5" s="37" t="s">
        <v>23</v>
      </c>
      <c r="AI5" s="37" t="s">
        <v>24</v>
      </c>
      <c r="AJ5" s="25" t="s">
        <v>9</v>
      </c>
      <c r="AK5" s="25" t="s">
        <v>10</v>
      </c>
    </row>
    <row r="6" spans="1:37" ht="17.25" customHeight="1">
      <c r="A6" s="4">
        <v>1</v>
      </c>
      <c r="B6" s="32" t="s">
        <v>26</v>
      </c>
      <c r="C6" s="6" t="s">
        <v>77</v>
      </c>
      <c r="D6" s="7" t="s">
        <v>25</v>
      </c>
      <c r="E6" s="28">
        <v>170</v>
      </c>
      <c r="F6" s="49">
        <v>20</v>
      </c>
      <c r="G6" s="39">
        <f t="shared" ref="G6:G23" si="0">F6*E6/1000</f>
        <v>3.4</v>
      </c>
      <c r="H6" s="38">
        <f t="shared" ref="H6:H23" si="1">I6+J6+K6</f>
        <v>20</v>
      </c>
      <c r="I6" s="38"/>
      <c r="J6" s="38"/>
      <c r="K6" s="17">
        <v>20</v>
      </c>
      <c r="L6" s="17">
        <f t="shared" ref="L6:L23" si="2">E6*I6/1000</f>
        <v>0</v>
      </c>
      <c r="M6" s="17">
        <f t="shared" ref="M6:M23" si="3">E6*J6/1000</f>
        <v>0</v>
      </c>
      <c r="N6" s="17">
        <f t="shared" ref="N6:N22" si="4">E6*K6/1000</f>
        <v>3.4</v>
      </c>
      <c r="O6" s="17">
        <f t="shared" ref="O6:O23" si="5">P6+Q6+R6</f>
        <v>0</v>
      </c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>
        <f t="shared" ref="AI6:AI23" si="6">E6*AF6/1000</f>
        <v>0</v>
      </c>
      <c r="AJ6" s="17">
        <f t="shared" ref="AJ6:AJ23" si="7">H6+O6+V6+AC6</f>
        <v>20</v>
      </c>
      <c r="AK6" s="39">
        <f t="shared" ref="AK6:AK23" si="8">L6+M6+N6+S6+T6+U6+Z6+AA6+AB6+AG6+AH6+AI6</f>
        <v>3.4</v>
      </c>
    </row>
    <row r="7" spans="1:37" ht="19.5" customHeight="1">
      <c r="A7" s="4">
        <v>2</v>
      </c>
      <c r="B7" s="8" t="s">
        <v>28</v>
      </c>
      <c r="C7" s="9" t="s">
        <v>29</v>
      </c>
      <c r="D7" s="10" t="s">
        <v>25</v>
      </c>
      <c r="E7" s="34">
        <v>380</v>
      </c>
      <c r="F7" s="11">
        <v>900</v>
      </c>
      <c r="G7" s="39">
        <f t="shared" si="0"/>
        <v>342</v>
      </c>
      <c r="H7" s="38" t="e">
        <f>I7+J7+#REF!</f>
        <v>#REF!</v>
      </c>
      <c r="I7" s="38"/>
      <c r="J7" s="38"/>
      <c r="K7" s="50" t="s">
        <v>85</v>
      </c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2"/>
      <c r="AI7" s="17">
        <f t="shared" si="6"/>
        <v>0</v>
      </c>
      <c r="AJ7" s="17">
        <v>900</v>
      </c>
      <c r="AK7" s="39">
        <f>AJ7*E7/1000</f>
        <v>342</v>
      </c>
    </row>
    <row r="8" spans="1:37">
      <c r="A8" s="31">
        <v>3</v>
      </c>
      <c r="B8" s="8" t="s">
        <v>31</v>
      </c>
      <c r="C8" s="12" t="s">
        <v>32</v>
      </c>
      <c r="D8" s="36" t="s">
        <v>27</v>
      </c>
      <c r="E8" s="2">
        <v>36.799999999999997</v>
      </c>
      <c r="F8" s="11">
        <v>30</v>
      </c>
      <c r="G8" s="39">
        <f t="shared" si="0"/>
        <v>1.1040000000000001</v>
      </c>
      <c r="H8" s="38">
        <f t="shared" si="1"/>
        <v>30</v>
      </c>
      <c r="I8" s="38"/>
      <c r="J8" s="38"/>
      <c r="K8" s="17">
        <v>30</v>
      </c>
      <c r="L8" s="17">
        <f t="shared" si="2"/>
        <v>0</v>
      </c>
      <c r="M8" s="17">
        <f t="shared" si="3"/>
        <v>0</v>
      </c>
      <c r="N8" s="17">
        <f t="shared" si="4"/>
        <v>1.1040000000000001</v>
      </c>
      <c r="O8" s="17">
        <f t="shared" si="5"/>
        <v>0</v>
      </c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>
        <f t="shared" si="6"/>
        <v>0</v>
      </c>
      <c r="AJ8" s="17">
        <f t="shared" si="7"/>
        <v>30</v>
      </c>
      <c r="AK8" s="39">
        <f t="shared" si="8"/>
        <v>1.1040000000000001</v>
      </c>
    </row>
    <row r="9" spans="1:37" ht="31.5">
      <c r="A9" s="4">
        <v>4</v>
      </c>
      <c r="B9" s="17" t="s">
        <v>33</v>
      </c>
      <c r="C9" s="13" t="s">
        <v>78</v>
      </c>
      <c r="D9" s="14" t="s">
        <v>30</v>
      </c>
      <c r="E9" s="53">
        <v>34.200000000000003</v>
      </c>
      <c r="F9" s="11">
        <v>550</v>
      </c>
      <c r="G9" s="39">
        <f t="shared" si="0"/>
        <v>18.809999999999999</v>
      </c>
      <c r="H9" s="38">
        <f t="shared" si="1"/>
        <v>550</v>
      </c>
      <c r="I9" s="38"/>
      <c r="J9" s="38"/>
      <c r="K9" s="17">
        <v>550</v>
      </c>
      <c r="L9" s="17">
        <f t="shared" si="2"/>
        <v>0</v>
      </c>
      <c r="M9" s="17">
        <f t="shared" si="3"/>
        <v>0</v>
      </c>
      <c r="N9" s="17">
        <f t="shared" si="4"/>
        <v>18.809999999999999</v>
      </c>
      <c r="O9" s="17">
        <f t="shared" si="5"/>
        <v>0</v>
      </c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>
        <f t="shared" si="6"/>
        <v>0</v>
      </c>
      <c r="AJ9" s="17">
        <f t="shared" si="7"/>
        <v>550</v>
      </c>
      <c r="AK9" s="39">
        <f t="shared" si="8"/>
        <v>18.809999999999999</v>
      </c>
    </row>
    <row r="10" spans="1:37" ht="48.75" customHeight="1">
      <c r="A10" s="4">
        <v>5</v>
      </c>
      <c r="B10" s="26" t="s">
        <v>35</v>
      </c>
      <c r="C10" s="26" t="s">
        <v>36</v>
      </c>
      <c r="D10" s="15" t="s">
        <v>30</v>
      </c>
      <c r="E10" s="2">
        <v>14.03</v>
      </c>
      <c r="F10" s="11">
        <v>120</v>
      </c>
      <c r="G10" s="39">
        <f t="shared" si="0"/>
        <v>1.6836</v>
      </c>
      <c r="H10" s="38">
        <f t="shared" si="1"/>
        <v>120</v>
      </c>
      <c r="I10" s="38"/>
      <c r="J10" s="38"/>
      <c r="K10" s="17">
        <v>120</v>
      </c>
      <c r="L10" s="17">
        <f>E10*I10/1000</f>
        <v>0</v>
      </c>
      <c r="M10" s="17">
        <f>E10*J10/1000</f>
        <v>0</v>
      </c>
      <c r="N10" s="17">
        <f>E10*K10/1000</f>
        <v>1.6836</v>
      </c>
      <c r="O10" s="17">
        <f t="shared" si="5"/>
        <v>0</v>
      </c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>
        <f>E10*AF10/1000</f>
        <v>0</v>
      </c>
      <c r="AJ10" s="17">
        <f>H10+O10+V10+AC10</f>
        <v>120</v>
      </c>
      <c r="AK10" s="39">
        <f>L10+M10+N10+S10+T10+U10+Z10+AA10+AB10+AG10+AH10+AI10</f>
        <v>1.6836</v>
      </c>
    </row>
    <row r="11" spans="1:37">
      <c r="A11" s="31">
        <v>6</v>
      </c>
      <c r="B11" s="26" t="s">
        <v>37</v>
      </c>
      <c r="C11" s="26" t="s">
        <v>38</v>
      </c>
      <c r="D11" s="15" t="s">
        <v>30</v>
      </c>
      <c r="E11" s="2">
        <v>17.850000000000001</v>
      </c>
      <c r="F11" s="11">
        <v>100</v>
      </c>
      <c r="G11" s="39">
        <f t="shared" si="0"/>
        <v>1.7850000000000001</v>
      </c>
      <c r="H11" s="38">
        <f t="shared" si="1"/>
        <v>100</v>
      </c>
      <c r="I11" s="38"/>
      <c r="J11" s="38"/>
      <c r="K11" s="17">
        <v>100</v>
      </c>
      <c r="L11" s="17">
        <f>E11*I11/1000</f>
        <v>0</v>
      </c>
      <c r="M11" s="17">
        <f>E11*J11/1000</f>
        <v>0</v>
      </c>
      <c r="N11" s="17">
        <f>E11*K11/1000</f>
        <v>1.7850000000000001</v>
      </c>
      <c r="O11" s="17">
        <f t="shared" si="5"/>
        <v>0</v>
      </c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>
        <f>E11*AF11/1000</f>
        <v>0</v>
      </c>
      <c r="AJ11" s="17">
        <f>H11+O11+V11+AC11</f>
        <v>100</v>
      </c>
      <c r="AK11" s="39">
        <f>L11+M11+N11+S11+T11+U11+Z11+AA11+AB11+AG11+AH11+AI11</f>
        <v>1.7850000000000001</v>
      </c>
    </row>
    <row r="12" spans="1:37">
      <c r="A12" s="4">
        <v>7</v>
      </c>
      <c r="B12" s="8" t="s">
        <v>39</v>
      </c>
      <c r="C12" s="9" t="s">
        <v>40</v>
      </c>
      <c r="D12" s="16" t="s">
        <v>30</v>
      </c>
      <c r="E12" s="2">
        <v>6.98</v>
      </c>
      <c r="F12" s="11">
        <v>200</v>
      </c>
      <c r="G12" s="39">
        <f t="shared" si="0"/>
        <v>1.3959999999999999</v>
      </c>
      <c r="H12" s="38">
        <f t="shared" si="1"/>
        <v>200</v>
      </c>
      <c r="I12" s="38"/>
      <c r="J12" s="38"/>
      <c r="K12" s="17">
        <v>200</v>
      </c>
      <c r="L12" s="17">
        <f t="shared" si="2"/>
        <v>0</v>
      </c>
      <c r="M12" s="17">
        <f t="shared" si="3"/>
        <v>0</v>
      </c>
      <c r="N12" s="17">
        <f t="shared" si="4"/>
        <v>1.3959999999999999</v>
      </c>
      <c r="O12" s="17">
        <f t="shared" si="5"/>
        <v>0</v>
      </c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>
        <f t="shared" si="6"/>
        <v>0</v>
      </c>
      <c r="AJ12" s="17">
        <f t="shared" si="7"/>
        <v>200</v>
      </c>
      <c r="AK12" s="39">
        <f t="shared" si="8"/>
        <v>1.3959999999999999</v>
      </c>
    </row>
    <row r="13" spans="1:37">
      <c r="A13" s="4">
        <v>8</v>
      </c>
      <c r="B13" s="17" t="s">
        <v>41</v>
      </c>
      <c r="C13" s="13" t="s">
        <v>42</v>
      </c>
      <c r="D13" s="14" t="s">
        <v>43</v>
      </c>
      <c r="E13" s="11">
        <v>122</v>
      </c>
      <c r="F13" s="11">
        <v>40</v>
      </c>
      <c r="G13" s="39">
        <f t="shared" si="0"/>
        <v>4.88</v>
      </c>
      <c r="H13" s="38">
        <f t="shared" si="1"/>
        <v>10</v>
      </c>
      <c r="I13" s="38"/>
      <c r="J13" s="38"/>
      <c r="K13" s="17">
        <v>10</v>
      </c>
      <c r="L13" s="17">
        <f t="shared" si="2"/>
        <v>0</v>
      </c>
      <c r="M13" s="17">
        <f t="shared" si="3"/>
        <v>0</v>
      </c>
      <c r="N13" s="17">
        <f t="shared" si="4"/>
        <v>1.22</v>
      </c>
      <c r="O13" s="17">
        <f t="shared" si="5"/>
        <v>10</v>
      </c>
      <c r="P13" s="17">
        <v>10</v>
      </c>
      <c r="Q13" s="17"/>
      <c r="R13" s="17"/>
      <c r="S13" s="17">
        <f t="shared" ref="S13:S23" si="9">E13*P13/1000</f>
        <v>1.22</v>
      </c>
      <c r="T13" s="17"/>
      <c r="U13" s="17"/>
      <c r="V13" s="17">
        <f t="shared" ref="V13:V23" si="10">W13+X13+Y13</f>
        <v>10</v>
      </c>
      <c r="W13" s="17">
        <v>10</v>
      </c>
      <c r="X13" s="17"/>
      <c r="Y13" s="17"/>
      <c r="Z13" s="17">
        <f t="shared" ref="Z13:Z23" si="11">E13*W13/1000</f>
        <v>1.22</v>
      </c>
      <c r="AA13" s="17"/>
      <c r="AB13" s="17"/>
      <c r="AC13" s="17">
        <f t="shared" ref="AC13:AC23" si="12">AD13+AE13+AF13</f>
        <v>10</v>
      </c>
      <c r="AD13" s="17">
        <v>10</v>
      </c>
      <c r="AE13" s="17"/>
      <c r="AF13" s="17"/>
      <c r="AG13" s="17">
        <f t="shared" ref="AG13:AG23" si="13">E13*AD13/1000</f>
        <v>1.22</v>
      </c>
      <c r="AH13" s="17"/>
      <c r="AI13" s="17">
        <f t="shared" si="6"/>
        <v>0</v>
      </c>
      <c r="AJ13" s="17">
        <f t="shared" si="7"/>
        <v>40</v>
      </c>
      <c r="AK13" s="39">
        <f t="shared" si="8"/>
        <v>4.88</v>
      </c>
    </row>
    <row r="14" spans="1:37" ht="30" customHeight="1">
      <c r="A14" s="31">
        <v>9</v>
      </c>
      <c r="B14" s="17" t="s">
        <v>44</v>
      </c>
      <c r="C14" s="13" t="s">
        <v>45</v>
      </c>
      <c r="D14" s="14" t="s">
        <v>46</v>
      </c>
      <c r="E14" s="11">
        <v>80</v>
      </c>
      <c r="F14" s="11">
        <v>150</v>
      </c>
      <c r="G14" s="39">
        <f t="shared" si="0"/>
        <v>12</v>
      </c>
      <c r="H14" s="38">
        <f t="shared" si="1"/>
        <v>600</v>
      </c>
      <c r="I14" s="38"/>
      <c r="J14" s="38"/>
      <c r="K14" s="17">
        <v>600</v>
      </c>
      <c r="L14" s="17">
        <f t="shared" si="2"/>
        <v>0</v>
      </c>
      <c r="M14" s="17">
        <f t="shared" si="3"/>
        <v>0</v>
      </c>
      <c r="N14" s="17">
        <f t="shared" si="4"/>
        <v>48</v>
      </c>
      <c r="O14" s="17">
        <f t="shared" si="5"/>
        <v>0</v>
      </c>
      <c r="P14" s="17"/>
      <c r="Q14" s="17"/>
      <c r="R14" s="17"/>
      <c r="S14" s="17"/>
      <c r="T14" s="17"/>
      <c r="U14" s="17"/>
      <c r="V14" s="17">
        <f t="shared" si="10"/>
        <v>0</v>
      </c>
      <c r="W14" s="17"/>
      <c r="X14" s="17"/>
      <c r="Y14" s="17"/>
      <c r="Z14" s="17"/>
      <c r="AA14" s="17"/>
      <c r="AB14" s="17"/>
      <c r="AC14" s="17">
        <f t="shared" si="12"/>
        <v>0</v>
      </c>
      <c r="AD14" s="17"/>
      <c r="AE14" s="17"/>
      <c r="AF14" s="17"/>
      <c r="AG14" s="17"/>
      <c r="AH14" s="17"/>
      <c r="AI14" s="17">
        <f t="shared" si="6"/>
        <v>0</v>
      </c>
      <c r="AJ14" s="17">
        <f t="shared" si="7"/>
        <v>600</v>
      </c>
      <c r="AK14" s="39">
        <f t="shared" si="8"/>
        <v>48</v>
      </c>
    </row>
    <row r="15" spans="1:37" ht="48" customHeight="1">
      <c r="A15" s="4">
        <v>10</v>
      </c>
      <c r="B15" s="8" t="s">
        <v>47</v>
      </c>
      <c r="C15" s="26" t="s">
        <v>48</v>
      </c>
      <c r="D15" s="15" t="s">
        <v>25</v>
      </c>
      <c r="E15" s="11">
        <v>752</v>
      </c>
      <c r="F15" s="11">
        <v>100</v>
      </c>
      <c r="G15" s="39">
        <f t="shared" si="0"/>
        <v>75.2</v>
      </c>
      <c r="H15" s="38">
        <f t="shared" si="1"/>
        <v>0</v>
      </c>
      <c r="I15" s="38"/>
      <c r="J15" s="38"/>
      <c r="K15" s="17"/>
      <c r="L15" s="17">
        <f t="shared" si="2"/>
        <v>0</v>
      </c>
      <c r="M15" s="17">
        <f t="shared" si="3"/>
        <v>0</v>
      </c>
      <c r="N15" s="17"/>
      <c r="O15" s="17">
        <f t="shared" si="5"/>
        <v>30</v>
      </c>
      <c r="P15" s="17">
        <v>30</v>
      </c>
      <c r="Q15" s="17"/>
      <c r="R15" s="17"/>
      <c r="S15" s="17">
        <f t="shared" si="9"/>
        <v>22.56</v>
      </c>
      <c r="T15" s="17"/>
      <c r="U15" s="17"/>
      <c r="V15" s="17">
        <f t="shared" si="10"/>
        <v>50</v>
      </c>
      <c r="W15" s="17">
        <v>50</v>
      </c>
      <c r="X15" s="17"/>
      <c r="Y15" s="17"/>
      <c r="Z15" s="17">
        <f t="shared" si="11"/>
        <v>37.6</v>
      </c>
      <c r="AA15" s="17"/>
      <c r="AB15" s="17"/>
      <c r="AC15" s="17">
        <f t="shared" si="12"/>
        <v>20</v>
      </c>
      <c r="AD15" s="17">
        <v>20</v>
      </c>
      <c r="AE15" s="17"/>
      <c r="AF15" s="17"/>
      <c r="AG15" s="17">
        <f t="shared" si="13"/>
        <v>15.04</v>
      </c>
      <c r="AH15" s="17"/>
      <c r="AI15" s="17">
        <f t="shared" si="6"/>
        <v>0</v>
      </c>
      <c r="AJ15" s="17">
        <f t="shared" si="7"/>
        <v>100</v>
      </c>
      <c r="AK15" s="39">
        <f t="shared" si="8"/>
        <v>75.199999999999989</v>
      </c>
    </row>
    <row r="16" spans="1:37" ht="31.5">
      <c r="A16" s="4">
        <v>11</v>
      </c>
      <c r="B16" s="17" t="s">
        <v>49</v>
      </c>
      <c r="C16" s="13" t="s">
        <v>50</v>
      </c>
      <c r="D16" s="14" t="s">
        <v>34</v>
      </c>
      <c r="E16" s="2">
        <v>61.33</v>
      </c>
      <c r="F16" s="11">
        <v>1000</v>
      </c>
      <c r="G16" s="39">
        <f t="shared" si="0"/>
        <v>61.33</v>
      </c>
      <c r="H16" s="38">
        <f t="shared" si="1"/>
        <v>200</v>
      </c>
      <c r="I16" s="38"/>
      <c r="J16" s="38"/>
      <c r="K16" s="17">
        <v>200</v>
      </c>
      <c r="L16" s="17">
        <f t="shared" si="2"/>
        <v>0</v>
      </c>
      <c r="M16" s="17">
        <f t="shared" si="3"/>
        <v>0</v>
      </c>
      <c r="N16" s="17">
        <f t="shared" si="4"/>
        <v>12.266</v>
      </c>
      <c r="O16" s="17">
        <f t="shared" si="5"/>
        <v>300</v>
      </c>
      <c r="P16" s="17">
        <v>100</v>
      </c>
      <c r="Q16" s="17">
        <v>100</v>
      </c>
      <c r="R16" s="17">
        <v>100</v>
      </c>
      <c r="S16" s="17">
        <f t="shared" si="9"/>
        <v>6.133</v>
      </c>
      <c r="T16" s="17">
        <f t="shared" ref="T16:T22" si="14">E16*Q16/1000</f>
        <v>6.133</v>
      </c>
      <c r="U16" s="17">
        <f t="shared" ref="U16:U22" si="15">E16*R16/1000</f>
        <v>6.133</v>
      </c>
      <c r="V16" s="17">
        <f t="shared" si="10"/>
        <v>300</v>
      </c>
      <c r="W16" s="17">
        <v>100</v>
      </c>
      <c r="X16" s="17">
        <v>100</v>
      </c>
      <c r="Y16" s="17">
        <v>100</v>
      </c>
      <c r="Z16" s="17">
        <f t="shared" si="11"/>
        <v>6.133</v>
      </c>
      <c r="AA16" s="17">
        <f t="shared" ref="AA16:AA22" si="16">E16*X16/1000</f>
        <v>6.133</v>
      </c>
      <c r="AB16" s="17">
        <f t="shared" ref="AB16:AB22" si="17">E16*Y16/1000</f>
        <v>6.133</v>
      </c>
      <c r="AC16" s="17">
        <f t="shared" si="12"/>
        <v>200</v>
      </c>
      <c r="AD16" s="17">
        <v>100</v>
      </c>
      <c r="AE16" s="17">
        <v>100</v>
      </c>
      <c r="AF16" s="17"/>
      <c r="AG16" s="17">
        <f t="shared" si="13"/>
        <v>6.133</v>
      </c>
      <c r="AH16" s="17">
        <f t="shared" ref="AH16:AH22" si="18">E16*AE16/1000</f>
        <v>6.133</v>
      </c>
      <c r="AI16" s="17">
        <f t="shared" si="6"/>
        <v>0</v>
      </c>
      <c r="AJ16" s="17">
        <f t="shared" si="7"/>
        <v>1000</v>
      </c>
      <c r="AK16" s="39">
        <f t="shared" si="8"/>
        <v>61.330000000000013</v>
      </c>
    </row>
    <row r="17" spans="1:37">
      <c r="A17" s="31">
        <v>12</v>
      </c>
      <c r="B17" s="17" t="s">
        <v>49</v>
      </c>
      <c r="C17" s="13" t="s">
        <v>51</v>
      </c>
      <c r="D17" s="14" t="s">
        <v>43</v>
      </c>
      <c r="E17" s="11">
        <v>1100</v>
      </c>
      <c r="F17" s="11">
        <v>2</v>
      </c>
      <c r="G17" s="39">
        <f t="shared" si="0"/>
        <v>2.2000000000000002</v>
      </c>
      <c r="H17" s="38">
        <f t="shared" si="1"/>
        <v>2</v>
      </c>
      <c r="I17" s="38"/>
      <c r="J17" s="38"/>
      <c r="K17" s="17">
        <v>2</v>
      </c>
      <c r="L17" s="17">
        <f t="shared" si="2"/>
        <v>0</v>
      </c>
      <c r="M17" s="17">
        <f t="shared" si="3"/>
        <v>0</v>
      </c>
      <c r="N17" s="17">
        <f t="shared" si="4"/>
        <v>2.2000000000000002</v>
      </c>
      <c r="O17" s="17">
        <f t="shared" si="5"/>
        <v>0</v>
      </c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>
        <f t="shared" si="6"/>
        <v>0</v>
      </c>
      <c r="AJ17" s="17">
        <f t="shared" si="7"/>
        <v>2</v>
      </c>
      <c r="AK17" s="39">
        <f t="shared" si="8"/>
        <v>2.2000000000000002</v>
      </c>
    </row>
    <row r="18" spans="1:37" ht="39" customHeight="1">
      <c r="A18" s="4">
        <v>13</v>
      </c>
      <c r="B18" s="8" t="s">
        <v>52</v>
      </c>
      <c r="C18" s="9" t="s">
        <v>53</v>
      </c>
      <c r="D18" s="36" t="s">
        <v>25</v>
      </c>
      <c r="E18" s="11">
        <v>1700</v>
      </c>
      <c r="F18" s="11">
        <v>10</v>
      </c>
      <c r="G18" s="39">
        <f t="shared" si="0"/>
        <v>17</v>
      </c>
      <c r="H18" s="38">
        <f t="shared" si="1"/>
        <v>10</v>
      </c>
      <c r="I18" s="38"/>
      <c r="J18" s="38"/>
      <c r="K18" s="17">
        <v>10</v>
      </c>
      <c r="L18" s="17">
        <f t="shared" si="2"/>
        <v>0</v>
      </c>
      <c r="M18" s="17">
        <f t="shared" si="3"/>
        <v>0</v>
      </c>
      <c r="N18" s="17">
        <f t="shared" si="4"/>
        <v>17</v>
      </c>
      <c r="O18" s="17">
        <f t="shared" si="5"/>
        <v>0</v>
      </c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>
        <f t="shared" si="6"/>
        <v>0</v>
      </c>
      <c r="AJ18" s="17">
        <f t="shared" si="7"/>
        <v>10</v>
      </c>
      <c r="AK18" s="39">
        <f t="shared" si="8"/>
        <v>17</v>
      </c>
    </row>
    <row r="19" spans="1:37">
      <c r="A19" s="4">
        <v>14</v>
      </c>
      <c r="B19" s="8" t="s">
        <v>54</v>
      </c>
      <c r="C19" s="8" t="s">
        <v>55</v>
      </c>
      <c r="D19" s="37" t="s">
        <v>25</v>
      </c>
      <c r="E19" s="11">
        <v>1263</v>
      </c>
      <c r="F19" s="11">
        <v>80</v>
      </c>
      <c r="G19" s="39">
        <f t="shared" si="0"/>
        <v>101.04</v>
      </c>
      <c r="H19" s="38">
        <f t="shared" si="1"/>
        <v>40</v>
      </c>
      <c r="I19" s="38"/>
      <c r="J19" s="38"/>
      <c r="K19" s="17">
        <v>40</v>
      </c>
      <c r="L19" s="17">
        <f t="shared" si="2"/>
        <v>0</v>
      </c>
      <c r="M19" s="17">
        <f t="shared" si="3"/>
        <v>0</v>
      </c>
      <c r="N19" s="17">
        <f t="shared" si="4"/>
        <v>50.52</v>
      </c>
      <c r="O19" s="17">
        <f t="shared" si="5"/>
        <v>0</v>
      </c>
      <c r="P19" s="17"/>
      <c r="Q19" s="17"/>
      <c r="R19" s="17"/>
      <c r="S19" s="17"/>
      <c r="T19" s="17"/>
      <c r="U19" s="17"/>
      <c r="V19" s="17"/>
      <c r="W19" s="17"/>
      <c r="X19" s="17"/>
      <c r="Y19" s="17">
        <v>40</v>
      </c>
      <c r="Z19" s="17"/>
      <c r="AA19" s="17"/>
      <c r="AB19" s="17">
        <f t="shared" si="17"/>
        <v>50.52</v>
      </c>
      <c r="AC19" s="17">
        <f t="shared" si="12"/>
        <v>0</v>
      </c>
      <c r="AD19" s="17"/>
      <c r="AE19" s="17"/>
      <c r="AF19" s="17"/>
      <c r="AG19" s="17"/>
      <c r="AH19" s="17"/>
      <c r="AI19" s="17">
        <f t="shared" si="6"/>
        <v>0</v>
      </c>
      <c r="AJ19" s="17">
        <f t="shared" si="7"/>
        <v>40</v>
      </c>
      <c r="AK19" s="39">
        <f t="shared" si="8"/>
        <v>101.04</v>
      </c>
    </row>
    <row r="20" spans="1:37" s="1" customFormat="1">
      <c r="A20" s="33">
        <v>15</v>
      </c>
      <c r="B20" s="8" t="s">
        <v>54</v>
      </c>
      <c r="C20" s="8" t="s">
        <v>79</v>
      </c>
      <c r="D20" s="37" t="s">
        <v>80</v>
      </c>
      <c r="E20" s="34">
        <v>74</v>
      </c>
      <c r="F20" s="34">
        <v>12000</v>
      </c>
      <c r="G20" s="39">
        <f t="shared" ref="G20" si="19">F20*E20/1000</f>
        <v>888</v>
      </c>
      <c r="H20" s="17">
        <f t="shared" ref="H20" si="20">I20+J20+K20</f>
        <v>2000</v>
      </c>
      <c r="I20" s="17"/>
      <c r="J20" s="17"/>
      <c r="K20" s="17">
        <v>2000</v>
      </c>
      <c r="L20" s="17">
        <f t="shared" ref="L20" si="21">E20*I20/1000</f>
        <v>0</v>
      </c>
      <c r="M20" s="17">
        <f t="shared" ref="M20" si="22">E20*J20/1000</f>
        <v>0</v>
      </c>
      <c r="N20" s="17">
        <f t="shared" ref="N20" si="23">E20*K20/1000</f>
        <v>148</v>
      </c>
      <c r="O20" s="17">
        <f t="shared" ref="O20" si="24">P20+Q20+R20</f>
        <v>5000</v>
      </c>
      <c r="P20" s="17">
        <v>2000</v>
      </c>
      <c r="Q20" s="17">
        <v>2000</v>
      </c>
      <c r="R20" s="17">
        <v>1000</v>
      </c>
      <c r="S20" s="17">
        <f t="shared" ref="S20" si="25">E20*P20/1000</f>
        <v>148</v>
      </c>
      <c r="T20" s="17">
        <f t="shared" ref="T20" si="26">E20*Q20/1000</f>
        <v>148</v>
      </c>
      <c r="U20" s="17">
        <f t="shared" ref="U20" si="27">E20*R20/1000</f>
        <v>74</v>
      </c>
      <c r="V20" s="17">
        <f t="shared" ref="V20" si="28">W20+X20+Y20</f>
        <v>3000</v>
      </c>
      <c r="W20" s="17">
        <v>1000</v>
      </c>
      <c r="X20" s="17">
        <v>1000</v>
      </c>
      <c r="Y20" s="17">
        <v>1000</v>
      </c>
      <c r="Z20" s="17">
        <f t="shared" ref="Z20" si="29">E20*W20/1000</f>
        <v>74</v>
      </c>
      <c r="AA20" s="17">
        <f t="shared" ref="AA20" si="30">E20*X20/1000</f>
        <v>74</v>
      </c>
      <c r="AB20" s="17">
        <f t="shared" ref="AB20" si="31">E20*Y20/1000</f>
        <v>74</v>
      </c>
      <c r="AC20" s="17">
        <f t="shared" ref="AC20" si="32">AD20+AE20+AF20</f>
        <v>2000</v>
      </c>
      <c r="AD20" s="17">
        <v>1000</v>
      </c>
      <c r="AE20" s="17">
        <v>1000</v>
      </c>
      <c r="AF20" s="17"/>
      <c r="AG20" s="17">
        <f t="shared" ref="AG20" si="33">E20*AD20/1000</f>
        <v>74</v>
      </c>
      <c r="AH20" s="17">
        <f t="shared" ref="AH20" si="34">E20*AE20/1000</f>
        <v>74</v>
      </c>
      <c r="AI20" s="17">
        <f t="shared" ref="AI20" si="35">E20*AF20/1000</f>
        <v>0</v>
      </c>
      <c r="AJ20" s="17">
        <f t="shared" ref="AJ20" si="36">H20+O20+V20+AC20</f>
        <v>12000</v>
      </c>
      <c r="AK20" s="39">
        <f t="shared" ref="AK20" si="37">L20+M20+N20+S20+T20+U20+Z20+AA20+AB20+AG20+AH20+AI20</f>
        <v>888</v>
      </c>
    </row>
    <row r="21" spans="1:37" ht="34.5" customHeight="1">
      <c r="A21" s="4">
        <v>16</v>
      </c>
      <c r="B21" s="8" t="s">
        <v>56</v>
      </c>
      <c r="C21" s="9" t="s">
        <v>57</v>
      </c>
      <c r="D21" s="35" t="s">
        <v>30</v>
      </c>
      <c r="E21" s="2">
        <v>11.22</v>
      </c>
      <c r="F21" s="11">
        <v>80</v>
      </c>
      <c r="G21" s="39">
        <f t="shared" si="0"/>
        <v>0.89760000000000006</v>
      </c>
      <c r="H21" s="38">
        <f t="shared" si="1"/>
        <v>80</v>
      </c>
      <c r="I21" s="38"/>
      <c r="J21" s="38"/>
      <c r="K21" s="17">
        <v>80</v>
      </c>
      <c r="L21" s="17">
        <f t="shared" si="2"/>
        <v>0</v>
      </c>
      <c r="M21" s="17">
        <f t="shared" si="3"/>
        <v>0</v>
      </c>
      <c r="N21" s="17">
        <f t="shared" si="4"/>
        <v>0.89760000000000006</v>
      </c>
      <c r="O21" s="17">
        <f t="shared" si="5"/>
        <v>0</v>
      </c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>
        <f t="shared" si="6"/>
        <v>0</v>
      </c>
      <c r="AJ21" s="17">
        <f t="shared" si="7"/>
        <v>80</v>
      </c>
      <c r="AK21" s="39">
        <f t="shared" si="8"/>
        <v>0.89760000000000006</v>
      </c>
    </row>
    <row r="22" spans="1:37" ht="34.5" customHeight="1">
      <c r="A22" s="4">
        <v>17</v>
      </c>
      <c r="B22" s="17" t="s">
        <v>58</v>
      </c>
      <c r="C22" s="18" t="s">
        <v>59</v>
      </c>
      <c r="D22" s="10" t="s">
        <v>34</v>
      </c>
      <c r="E22" s="11">
        <v>48</v>
      </c>
      <c r="F22" s="11">
        <v>1000</v>
      </c>
      <c r="G22" s="39">
        <f t="shared" si="0"/>
        <v>48</v>
      </c>
      <c r="H22" s="38">
        <f t="shared" si="1"/>
        <v>200</v>
      </c>
      <c r="I22" s="38"/>
      <c r="J22" s="38"/>
      <c r="K22" s="17">
        <v>200</v>
      </c>
      <c r="L22" s="17">
        <f t="shared" si="2"/>
        <v>0</v>
      </c>
      <c r="M22" s="17">
        <f t="shared" si="3"/>
        <v>0</v>
      </c>
      <c r="N22" s="17">
        <f t="shared" si="4"/>
        <v>9.6</v>
      </c>
      <c r="O22" s="17">
        <f t="shared" si="5"/>
        <v>300</v>
      </c>
      <c r="P22" s="17">
        <v>100</v>
      </c>
      <c r="Q22" s="17">
        <v>100</v>
      </c>
      <c r="R22" s="17">
        <v>100</v>
      </c>
      <c r="S22" s="17">
        <f t="shared" si="9"/>
        <v>4.8</v>
      </c>
      <c r="T22" s="17">
        <f t="shared" si="14"/>
        <v>4.8</v>
      </c>
      <c r="U22" s="17">
        <f t="shared" si="15"/>
        <v>4.8</v>
      </c>
      <c r="V22" s="17">
        <f t="shared" si="10"/>
        <v>300</v>
      </c>
      <c r="W22" s="17">
        <v>100</v>
      </c>
      <c r="X22" s="17">
        <v>100</v>
      </c>
      <c r="Y22" s="17">
        <v>100</v>
      </c>
      <c r="Z22" s="17">
        <f t="shared" si="11"/>
        <v>4.8</v>
      </c>
      <c r="AA22" s="17">
        <f t="shared" si="16"/>
        <v>4.8</v>
      </c>
      <c r="AB22" s="17">
        <f t="shared" si="17"/>
        <v>4.8</v>
      </c>
      <c r="AC22" s="17">
        <f t="shared" si="12"/>
        <v>200</v>
      </c>
      <c r="AD22" s="17">
        <v>100</v>
      </c>
      <c r="AE22" s="17">
        <v>100</v>
      </c>
      <c r="AF22" s="17"/>
      <c r="AG22" s="17">
        <f t="shared" si="13"/>
        <v>4.8</v>
      </c>
      <c r="AH22" s="17">
        <f t="shared" si="18"/>
        <v>4.8</v>
      </c>
      <c r="AI22" s="17">
        <f t="shared" si="6"/>
        <v>0</v>
      </c>
      <c r="AJ22" s="17">
        <f t="shared" si="7"/>
        <v>1000</v>
      </c>
      <c r="AK22" s="39">
        <f t="shared" si="8"/>
        <v>47.999999999999993</v>
      </c>
    </row>
    <row r="23" spans="1:37">
      <c r="A23" s="31">
        <v>18</v>
      </c>
      <c r="B23" s="19" t="s">
        <v>60</v>
      </c>
      <c r="C23" s="20" t="s">
        <v>61</v>
      </c>
      <c r="D23" s="15" t="s">
        <v>30</v>
      </c>
      <c r="E23" s="2">
        <v>3.3</v>
      </c>
      <c r="F23" s="11">
        <v>880</v>
      </c>
      <c r="G23" s="39">
        <f t="shared" si="0"/>
        <v>2.9039999999999999</v>
      </c>
      <c r="H23" s="38">
        <f t="shared" si="1"/>
        <v>0</v>
      </c>
      <c r="I23" s="38"/>
      <c r="J23" s="38"/>
      <c r="K23" s="17"/>
      <c r="L23" s="17">
        <f t="shared" si="2"/>
        <v>0</v>
      </c>
      <c r="M23" s="17">
        <f t="shared" si="3"/>
        <v>0</v>
      </c>
      <c r="N23" s="17"/>
      <c r="O23" s="17">
        <f t="shared" si="5"/>
        <v>300</v>
      </c>
      <c r="P23" s="17">
        <v>300</v>
      </c>
      <c r="Q23" s="17"/>
      <c r="R23" s="17"/>
      <c r="S23" s="17">
        <f t="shared" si="9"/>
        <v>0.99</v>
      </c>
      <c r="T23" s="17"/>
      <c r="U23" s="17"/>
      <c r="V23" s="17">
        <f t="shared" si="10"/>
        <v>300</v>
      </c>
      <c r="W23" s="17">
        <v>300</v>
      </c>
      <c r="X23" s="17"/>
      <c r="Y23" s="17"/>
      <c r="Z23" s="17">
        <f t="shared" si="11"/>
        <v>0.99</v>
      </c>
      <c r="AA23" s="17"/>
      <c r="AB23" s="17"/>
      <c r="AC23" s="17">
        <f t="shared" si="12"/>
        <v>280</v>
      </c>
      <c r="AD23" s="17">
        <v>280</v>
      </c>
      <c r="AE23" s="17"/>
      <c r="AF23" s="17"/>
      <c r="AG23" s="17">
        <f t="shared" si="13"/>
        <v>0.92400000000000004</v>
      </c>
      <c r="AH23" s="17"/>
      <c r="AI23" s="17">
        <f t="shared" si="6"/>
        <v>0</v>
      </c>
      <c r="AJ23" s="17">
        <f t="shared" si="7"/>
        <v>880</v>
      </c>
      <c r="AK23" s="39">
        <f t="shared" si="8"/>
        <v>2.9039999999999999</v>
      </c>
    </row>
    <row r="24" spans="1:37" ht="33" customHeight="1">
      <c r="A24" s="4">
        <v>19</v>
      </c>
      <c r="B24" s="8" t="s">
        <v>62</v>
      </c>
      <c r="C24" s="9" t="s">
        <v>63</v>
      </c>
      <c r="D24" s="15" t="s">
        <v>27</v>
      </c>
      <c r="E24" s="2">
        <v>66.599999999999994</v>
      </c>
      <c r="F24" s="11">
        <v>200</v>
      </c>
      <c r="G24" s="39">
        <f>F24*E24/1000</f>
        <v>13.319999999999999</v>
      </c>
      <c r="H24" s="38">
        <f>I24+J24+K24</f>
        <v>40</v>
      </c>
      <c r="I24" s="38"/>
      <c r="J24" s="38"/>
      <c r="K24" s="17">
        <v>40</v>
      </c>
      <c r="L24" s="17">
        <f>E24*I24/1000</f>
        <v>0</v>
      </c>
      <c r="M24" s="17">
        <f>E24*J24/1000</f>
        <v>0</v>
      </c>
      <c r="N24" s="17">
        <f>E24*K24/1000</f>
        <v>2.6640000000000001</v>
      </c>
      <c r="O24" s="17">
        <f>P24+Q24+R24</f>
        <v>60</v>
      </c>
      <c r="P24" s="17">
        <v>20</v>
      </c>
      <c r="Q24" s="17">
        <v>20</v>
      </c>
      <c r="R24" s="17">
        <v>20</v>
      </c>
      <c r="S24" s="17">
        <f>E24*P24/1000</f>
        <v>1.3320000000000001</v>
      </c>
      <c r="T24" s="17">
        <f>E24*Q24/1000</f>
        <v>1.3320000000000001</v>
      </c>
      <c r="U24" s="17">
        <f>E24*R24/1000</f>
        <v>1.3320000000000001</v>
      </c>
      <c r="V24" s="17">
        <f>W24+X24+Y24</f>
        <v>60</v>
      </c>
      <c r="W24" s="17">
        <v>20</v>
      </c>
      <c r="X24" s="17">
        <v>20</v>
      </c>
      <c r="Y24" s="17">
        <v>20</v>
      </c>
      <c r="Z24" s="17">
        <f>E24*W24/1000</f>
        <v>1.3320000000000001</v>
      </c>
      <c r="AA24" s="17">
        <f>E24*X24/1000</f>
        <v>1.3320000000000001</v>
      </c>
      <c r="AB24" s="17">
        <f>E24*Y24/1000</f>
        <v>1.3320000000000001</v>
      </c>
      <c r="AC24" s="17">
        <f>AD24+AE24+AF24</f>
        <v>40</v>
      </c>
      <c r="AD24" s="17">
        <v>20</v>
      </c>
      <c r="AE24" s="17">
        <v>20</v>
      </c>
      <c r="AF24" s="17"/>
      <c r="AG24" s="17">
        <f>E24*AD24/1000</f>
        <v>1.3320000000000001</v>
      </c>
      <c r="AH24" s="17">
        <f>E24*AE24/1000</f>
        <v>1.3320000000000001</v>
      </c>
      <c r="AI24" s="17">
        <f>E24*AF24/1000</f>
        <v>0</v>
      </c>
      <c r="AJ24" s="17">
        <f>H24+O24+V24+AC24</f>
        <v>200</v>
      </c>
      <c r="AK24" s="39">
        <f>L24+M24+N24+S24+T24+U24+Z24+AA24+AB24+AG24+AH24+AI24</f>
        <v>13.320000000000002</v>
      </c>
    </row>
    <row r="25" spans="1:37" s="29" customFormat="1" ht="33.75" customHeight="1">
      <c r="A25" s="4">
        <v>20</v>
      </c>
      <c r="B25" s="17" t="s">
        <v>64</v>
      </c>
      <c r="C25" s="13" t="s">
        <v>88</v>
      </c>
      <c r="D25" s="14" t="s">
        <v>25</v>
      </c>
      <c r="E25" s="11">
        <v>2240</v>
      </c>
      <c r="F25" s="11">
        <v>10</v>
      </c>
      <c r="G25" s="39">
        <f>F25*E25/1000</f>
        <v>22.4</v>
      </c>
      <c r="H25" s="38">
        <f>I25+J25+K25</f>
        <v>4</v>
      </c>
      <c r="I25" s="38"/>
      <c r="J25" s="38"/>
      <c r="K25" s="17">
        <v>4</v>
      </c>
      <c r="L25" s="17">
        <f>E25*I25/1000</f>
        <v>0</v>
      </c>
      <c r="M25" s="17">
        <f>E25*J25/1000</f>
        <v>0</v>
      </c>
      <c r="N25" s="17">
        <f>E25*K25/1000</f>
        <v>8.9600000000000009</v>
      </c>
      <c r="O25" s="17">
        <f>P25+Q25+R25</f>
        <v>2</v>
      </c>
      <c r="P25" s="17">
        <v>2</v>
      </c>
      <c r="Q25" s="17"/>
      <c r="R25" s="17"/>
      <c r="S25" s="17">
        <f>E25*P25/1000</f>
        <v>4.4800000000000004</v>
      </c>
      <c r="T25" s="17"/>
      <c r="U25" s="17"/>
      <c r="V25" s="17">
        <f>W25+X25+Y25</f>
        <v>2</v>
      </c>
      <c r="W25" s="17">
        <v>2</v>
      </c>
      <c r="X25" s="17"/>
      <c r="Y25" s="17"/>
      <c r="Z25" s="17">
        <f>E25*W25/1000</f>
        <v>4.4800000000000004</v>
      </c>
      <c r="AA25" s="17"/>
      <c r="AB25" s="17"/>
      <c r="AC25" s="17">
        <f>AD25+AE25+AF25</f>
        <v>2</v>
      </c>
      <c r="AD25" s="17">
        <v>2</v>
      </c>
      <c r="AE25" s="17"/>
      <c r="AF25" s="17"/>
      <c r="AG25" s="17">
        <f>E25*AD25/1000</f>
        <v>4.4800000000000004</v>
      </c>
      <c r="AH25" s="17"/>
      <c r="AI25" s="17">
        <f>E25*AF25/1000</f>
        <v>0</v>
      </c>
      <c r="AJ25" s="17">
        <f>H25+O25+V25+AC25</f>
        <v>10</v>
      </c>
      <c r="AK25" s="39">
        <f>L25+M25+N25+S25+T25+U25+Z25+AA25+AB25+AG25+AH25+AI25</f>
        <v>22.400000000000002</v>
      </c>
    </row>
    <row r="26" spans="1:37">
      <c r="A26" s="31">
        <v>21</v>
      </c>
      <c r="B26" s="17" t="s">
        <v>65</v>
      </c>
      <c r="C26" s="13" t="s">
        <v>66</v>
      </c>
      <c r="D26" s="14" t="s">
        <v>27</v>
      </c>
      <c r="E26" s="41">
        <v>1500</v>
      </c>
      <c r="F26" s="11">
        <v>100</v>
      </c>
      <c r="G26" s="39">
        <f t="shared" ref="G26:G32" si="38">F26*E26/1000</f>
        <v>150</v>
      </c>
      <c r="H26" s="38">
        <f t="shared" ref="H26:H32" si="39">I26+J26+K26</f>
        <v>50</v>
      </c>
      <c r="I26" s="38"/>
      <c r="J26" s="38"/>
      <c r="K26" s="17">
        <v>50</v>
      </c>
      <c r="L26" s="17">
        <f t="shared" ref="L26:L32" si="40">E26*I26/1000</f>
        <v>0</v>
      </c>
      <c r="M26" s="17">
        <f t="shared" ref="M26:M32" si="41">E26*J26/1000</f>
        <v>0</v>
      </c>
      <c r="N26" s="17">
        <f t="shared" ref="N26:N32" si="42">E26*K26/1000</f>
        <v>75</v>
      </c>
      <c r="O26" s="17">
        <f t="shared" ref="O26:O32" si="43">P26+Q26+R26</f>
        <v>0</v>
      </c>
      <c r="P26" s="17"/>
      <c r="Q26" s="17"/>
      <c r="R26" s="17"/>
      <c r="S26" s="17"/>
      <c r="T26" s="17"/>
      <c r="U26" s="17"/>
      <c r="V26" s="17">
        <f t="shared" ref="V26:V32" si="44">W26+X26+Y26</f>
        <v>50</v>
      </c>
      <c r="W26" s="17">
        <v>50</v>
      </c>
      <c r="X26" s="17"/>
      <c r="Y26" s="17"/>
      <c r="Z26" s="17">
        <f t="shared" ref="Z26:Z32" si="45">E26*W26/1000</f>
        <v>75</v>
      </c>
      <c r="AA26" s="17"/>
      <c r="AB26" s="17"/>
      <c r="AC26" s="17">
        <f t="shared" ref="AC26:AC32" si="46">AD26+AE26+AF26</f>
        <v>0</v>
      </c>
      <c r="AD26" s="17"/>
      <c r="AE26" s="17"/>
      <c r="AF26" s="17"/>
      <c r="AG26" s="17"/>
      <c r="AH26" s="17"/>
      <c r="AI26" s="17">
        <f t="shared" ref="AI26:AI32" si="47">E26*AF26/1000</f>
        <v>0</v>
      </c>
      <c r="AJ26" s="17">
        <f t="shared" ref="AJ26:AJ32" si="48">H26+O26+V26+AC26</f>
        <v>100</v>
      </c>
      <c r="AK26" s="39">
        <f t="shared" ref="AK26:AK32" si="49">L26+M26+N26+S26+T26+U26+Z26+AA26+AB26+AG26+AH26+AI26</f>
        <v>150</v>
      </c>
    </row>
    <row r="27" spans="1:37">
      <c r="A27" s="4">
        <v>22</v>
      </c>
      <c r="B27" s="8" t="s">
        <v>67</v>
      </c>
      <c r="C27" s="9" t="s">
        <v>68</v>
      </c>
      <c r="D27" s="10" t="s">
        <v>30</v>
      </c>
      <c r="E27" s="41">
        <v>2.9</v>
      </c>
      <c r="F27" s="11">
        <v>71800</v>
      </c>
      <c r="G27" s="39">
        <f t="shared" si="38"/>
        <v>208.22</v>
      </c>
      <c r="H27" s="38">
        <f t="shared" si="39"/>
        <v>8000</v>
      </c>
      <c r="I27" s="38"/>
      <c r="J27" s="38"/>
      <c r="K27" s="17">
        <v>8000</v>
      </c>
      <c r="L27" s="17">
        <f t="shared" si="40"/>
        <v>0</v>
      </c>
      <c r="M27" s="17">
        <f t="shared" si="41"/>
        <v>0</v>
      </c>
      <c r="N27" s="17">
        <f t="shared" si="42"/>
        <v>23.2</v>
      </c>
      <c r="O27" s="17">
        <f t="shared" si="43"/>
        <v>24000</v>
      </c>
      <c r="P27" s="17">
        <v>8000</v>
      </c>
      <c r="Q27" s="17">
        <v>8000</v>
      </c>
      <c r="R27" s="17">
        <v>8000</v>
      </c>
      <c r="S27" s="17">
        <f t="shared" ref="S27:S32" si="50">E27*P27/1000</f>
        <v>23.2</v>
      </c>
      <c r="T27" s="17">
        <f t="shared" ref="T27:T28" si="51">E27*Q27/1000</f>
        <v>23.2</v>
      </c>
      <c r="U27" s="17">
        <f t="shared" ref="U27:U28" si="52">E27*R27/1000</f>
        <v>23.2</v>
      </c>
      <c r="V27" s="17">
        <f t="shared" si="44"/>
        <v>24000</v>
      </c>
      <c r="W27" s="17">
        <v>8000</v>
      </c>
      <c r="X27" s="17">
        <v>8000</v>
      </c>
      <c r="Y27" s="17">
        <v>8000</v>
      </c>
      <c r="Z27" s="17">
        <f t="shared" si="45"/>
        <v>23.2</v>
      </c>
      <c r="AA27" s="17">
        <f t="shared" ref="AA27:AA28" si="53">E27*X27/1000</f>
        <v>23.2</v>
      </c>
      <c r="AB27" s="17">
        <f t="shared" ref="AB27:AB28" si="54">E27*Y27/1000</f>
        <v>23.2</v>
      </c>
      <c r="AC27" s="17">
        <f t="shared" si="46"/>
        <v>15800</v>
      </c>
      <c r="AD27" s="17">
        <v>8000</v>
      </c>
      <c r="AE27" s="17">
        <v>7800</v>
      </c>
      <c r="AF27" s="17"/>
      <c r="AG27" s="17">
        <f t="shared" ref="AG27:AG32" si="55">E27*AD27/1000</f>
        <v>23.2</v>
      </c>
      <c r="AH27" s="17">
        <f t="shared" ref="AH27:AH28" si="56">E27*AE27/1000</f>
        <v>22.62</v>
      </c>
      <c r="AI27" s="17">
        <f t="shared" si="47"/>
        <v>0</v>
      </c>
      <c r="AJ27" s="17">
        <f t="shared" si="48"/>
        <v>71800</v>
      </c>
      <c r="AK27" s="39">
        <f t="shared" si="49"/>
        <v>208.21999999999997</v>
      </c>
    </row>
    <row r="28" spans="1:37" ht="31.5">
      <c r="A28" s="4">
        <v>23</v>
      </c>
      <c r="B28" s="8" t="s">
        <v>69</v>
      </c>
      <c r="C28" s="21" t="s">
        <v>70</v>
      </c>
      <c r="D28" s="15" t="s">
        <v>30</v>
      </c>
      <c r="E28" s="41">
        <v>2.7</v>
      </c>
      <c r="F28" s="11">
        <v>410</v>
      </c>
      <c r="G28" s="39">
        <f t="shared" si="38"/>
        <v>1.107</v>
      </c>
      <c r="H28" s="38">
        <f t="shared" si="39"/>
        <v>60</v>
      </c>
      <c r="I28" s="38"/>
      <c r="J28" s="38"/>
      <c r="K28" s="17">
        <v>60</v>
      </c>
      <c r="L28" s="17">
        <f t="shared" si="40"/>
        <v>0</v>
      </c>
      <c r="M28" s="17">
        <f t="shared" si="41"/>
        <v>0</v>
      </c>
      <c r="N28" s="17">
        <f t="shared" si="42"/>
        <v>0.16200000000000001</v>
      </c>
      <c r="O28" s="17">
        <f t="shared" si="43"/>
        <v>140</v>
      </c>
      <c r="P28" s="17">
        <v>50</v>
      </c>
      <c r="Q28" s="17">
        <v>50</v>
      </c>
      <c r="R28" s="17">
        <v>40</v>
      </c>
      <c r="S28" s="17">
        <f t="shared" si="50"/>
        <v>0.13500000000000001</v>
      </c>
      <c r="T28" s="17">
        <f t="shared" si="51"/>
        <v>0.13500000000000001</v>
      </c>
      <c r="U28" s="17">
        <f t="shared" si="52"/>
        <v>0.108</v>
      </c>
      <c r="V28" s="17">
        <f t="shared" si="44"/>
        <v>120</v>
      </c>
      <c r="W28" s="17">
        <v>40</v>
      </c>
      <c r="X28" s="17">
        <v>40</v>
      </c>
      <c r="Y28" s="17">
        <v>40</v>
      </c>
      <c r="Z28" s="17">
        <f t="shared" si="45"/>
        <v>0.108</v>
      </c>
      <c r="AA28" s="17">
        <f t="shared" si="53"/>
        <v>0.108</v>
      </c>
      <c r="AB28" s="17">
        <f t="shared" si="54"/>
        <v>0.108</v>
      </c>
      <c r="AC28" s="17">
        <f t="shared" si="46"/>
        <v>90</v>
      </c>
      <c r="AD28" s="17">
        <v>50</v>
      </c>
      <c r="AE28" s="17">
        <v>40</v>
      </c>
      <c r="AF28" s="17"/>
      <c r="AG28" s="17">
        <f t="shared" si="55"/>
        <v>0.13500000000000001</v>
      </c>
      <c r="AH28" s="17">
        <f t="shared" si="56"/>
        <v>0.108</v>
      </c>
      <c r="AI28" s="17">
        <f t="shared" si="47"/>
        <v>0</v>
      </c>
      <c r="AJ28" s="17">
        <f t="shared" si="48"/>
        <v>410</v>
      </c>
      <c r="AK28" s="39">
        <f t="shared" si="49"/>
        <v>1.107</v>
      </c>
    </row>
    <row r="29" spans="1:37">
      <c r="A29" s="31">
        <v>24</v>
      </c>
      <c r="B29" s="27" t="s">
        <v>71</v>
      </c>
      <c r="C29" s="21" t="s">
        <v>70</v>
      </c>
      <c r="D29" s="10" t="s">
        <v>30</v>
      </c>
      <c r="E29" s="41">
        <v>2.7</v>
      </c>
      <c r="F29" s="11">
        <v>100</v>
      </c>
      <c r="G29" s="39">
        <f t="shared" si="38"/>
        <v>0.27</v>
      </c>
      <c r="H29" s="38">
        <f t="shared" si="39"/>
        <v>100</v>
      </c>
      <c r="I29" s="38"/>
      <c r="J29" s="38"/>
      <c r="K29" s="17">
        <v>100</v>
      </c>
      <c r="L29" s="17">
        <f t="shared" si="40"/>
        <v>0</v>
      </c>
      <c r="M29" s="17">
        <f t="shared" si="41"/>
        <v>0</v>
      </c>
      <c r="N29" s="17">
        <f t="shared" si="42"/>
        <v>0.27</v>
      </c>
      <c r="O29" s="17">
        <f t="shared" si="43"/>
        <v>0</v>
      </c>
      <c r="P29" s="17"/>
      <c r="Q29" s="17"/>
      <c r="R29" s="17"/>
      <c r="S29" s="17"/>
      <c r="T29" s="17"/>
      <c r="U29" s="17"/>
      <c r="V29" s="17">
        <f t="shared" si="44"/>
        <v>0</v>
      </c>
      <c r="W29" s="17"/>
      <c r="X29" s="17"/>
      <c r="Y29" s="17"/>
      <c r="Z29" s="17"/>
      <c r="AA29" s="17"/>
      <c r="AB29" s="17"/>
      <c r="AC29" s="17">
        <f t="shared" si="46"/>
        <v>0</v>
      </c>
      <c r="AD29" s="17"/>
      <c r="AE29" s="17"/>
      <c r="AF29" s="17"/>
      <c r="AG29" s="17"/>
      <c r="AH29" s="17"/>
      <c r="AI29" s="17">
        <f t="shared" si="47"/>
        <v>0</v>
      </c>
      <c r="AJ29" s="17">
        <f t="shared" si="48"/>
        <v>100</v>
      </c>
      <c r="AK29" s="39">
        <f t="shared" si="49"/>
        <v>0.27</v>
      </c>
    </row>
    <row r="30" spans="1:37">
      <c r="A30" s="4">
        <v>25</v>
      </c>
      <c r="B30" s="17" t="s">
        <v>72</v>
      </c>
      <c r="C30" s="9" t="s">
        <v>73</v>
      </c>
      <c r="D30" s="14" t="s">
        <v>25</v>
      </c>
      <c r="E30" s="41">
        <v>305.07</v>
      </c>
      <c r="F30" s="11">
        <v>2</v>
      </c>
      <c r="G30" s="39">
        <f t="shared" si="38"/>
        <v>0.61014000000000002</v>
      </c>
      <c r="H30" s="38">
        <f t="shared" si="39"/>
        <v>2</v>
      </c>
      <c r="I30" s="38"/>
      <c r="J30" s="38"/>
      <c r="K30" s="17">
        <v>2</v>
      </c>
      <c r="L30" s="17">
        <f t="shared" si="40"/>
        <v>0</v>
      </c>
      <c r="M30" s="17">
        <f t="shared" si="41"/>
        <v>0</v>
      </c>
      <c r="N30" s="17">
        <f t="shared" si="42"/>
        <v>0.61014000000000002</v>
      </c>
      <c r="O30" s="17">
        <f t="shared" si="43"/>
        <v>0</v>
      </c>
      <c r="P30" s="17"/>
      <c r="Q30" s="17"/>
      <c r="R30" s="17"/>
      <c r="S30" s="17"/>
      <c r="T30" s="17"/>
      <c r="U30" s="17"/>
      <c r="V30" s="17">
        <f t="shared" si="44"/>
        <v>0</v>
      </c>
      <c r="W30" s="17"/>
      <c r="X30" s="17"/>
      <c r="Y30" s="17"/>
      <c r="Z30" s="17"/>
      <c r="AA30" s="17"/>
      <c r="AB30" s="17"/>
      <c r="AC30" s="17">
        <f t="shared" si="46"/>
        <v>0</v>
      </c>
      <c r="AD30" s="17"/>
      <c r="AE30" s="17"/>
      <c r="AF30" s="17"/>
      <c r="AG30" s="17"/>
      <c r="AH30" s="17"/>
      <c r="AI30" s="17">
        <f t="shared" si="47"/>
        <v>0</v>
      </c>
      <c r="AJ30" s="17">
        <f t="shared" si="48"/>
        <v>2</v>
      </c>
      <c r="AK30" s="39">
        <f t="shared" si="49"/>
        <v>0.61014000000000002</v>
      </c>
    </row>
    <row r="31" spans="1:37">
      <c r="A31" s="4">
        <v>26</v>
      </c>
      <c r="B31" s="17" t="s">
        <v>72</v>
      </c>
      <c r="C31" s="9" t="s">
        <v>74</v>
      </c>
      <c r="D31" s="14" t="s">
        <v>25</v>
      </c>
      <c r="E31" s="41">
        <v>287.12</v>
      </c>
      <c r="F31" s="11">
        <v>2</v>
      </c>
      <c r="G31" s="39">
        <f t="shared" si="38"/>
        <v>0.57423999999999997</v>
      </c>
      <c r="H31" s="38">
        <f t="shared" si="39"/>
        <v>2</v>
      </c>
      <c r="I31" s="38"/>
      <c r="J31" s="38"/>
      <c r="K31" s="17">
        <v>2</v>
      </c>
      <c r="L31" s="17">
        <f t="shared" si="40"/>
        <v>0</v>
      </c>
      <c r="M31" s="17">
        <f t="shared" si="41"/>
        <v>0</v>
      </c>
      <c r="N31" s="17">
        <f t="shared" si="42"/>
        <v>0.57423999999999997</v>
      </c>
      <c r="O31" s="17">
        <f t="shared" si="43"/>
        <v>0</v>
      </c>
      <c r="P31" s="17"/>
      <c r="Q31" s="17"/>
      <c r="R31" s="17"/>
      <c r="S31" s="17"/>
      <c r="T31" s="17"/>
      <c r="U31" s="17"/>
      <c r="V31" s="17">
        <f t="shared" si="44"/>
        <v>0</v>
      </c>
      <c r="W31" s="17"/>
      <c r="X31" s="17"/>
      <c r="Y31" s="17"/>
      <c r="Z31" s="17"/>
      <c r="AA31" s="17"/>
      <c r="AB31" s="17"/>
      <c r="AC31" s="17">
        <f t="shared" si="46"/>
        <v>0</v>
      </c>
      <c r="AD31" s="17"/>
      <c r="AE31" s="17"/>
      <c r="AF31" s="17"/>
      <c r="AG31" s="17"/>
      <c r="AH31" s="17"/>
      <c r="AI31" s="17">
        <f t="shared" si="47"/>
        <v>0</v>
      </c>
      <c r="AJ31" s="17">
        <f t="shared" si="48"/>
        <v>2</v>
      </c>
      <c r="AK31" s="39">
        <f t="shared" si="49"/>
        <v>0.57423999999999997</v>
      </c>
    </row>
    <row r="32" spans="1:37">
      <c r="A32" s="4">
        <v>27</v>
      </c>
      <c r="B32" s="17" t="s">
        <v>75</v>
      </c>
      <c r="C32" s="22" t="s">
        <v>76</v>
      </c>
      <c r="D32" s="10" t="s">
        <v>43</v>
      </c>
      <c r="E32" s="41">
        <v>946.3</v>
      </c>
      <c r="F32" s="11">
        <v>80</v>
      </c>
      <c r="G32" s="39">
        <f t="shared" si="38"/>
        <v>75.703999999999994</v>
      </c>
      <c r="H32" s="38">
        <f t="shared" si="39"/>
        <v>20</v>
      </c>
      <c r="I32" s="38"/>
      <c r="J32" s="38"/>
      <c r="K32" s="17">
        <v>20</v>
      </c>
      <c r="L32" s="17">
        <f t="shared" si="40"/>
        <v>0</v>
      </c>
      <c r="M32" s="17">
        <f t="shared" si="41"/>
        <v>0</v>
      </c>
      <c r="N32" s="17">
        <f t="shared" si="42"/>
        <v>18.925999999999998</v>
      </c>
      <c r="O32" s="17">
        <f t="shared" si="43"/>
        <v>20</v>
      </c>
      <c r="P32" s="17">
        <v>20</v>
      </c>
      <c r="Q32" s="17"/>
      <c r="R32" s="17"/>
      <c r="S32" s="17">
        <f t="shared" si="50"/>
        <v>18.925999999999998</v>
      </c>
      <c r="T32" s="17"/>
      <c r="U32" s="17"/>
      <c r="V32" s="17">
        <f t="shared" si="44"/>
        <v>20</v>
      </c>
      <c r="W32" s="17">
        <v>20</v>
      </c>
      <c r="X32" s="17"/>
      <c r="Y32" s="17"/>
      <c r="Z32" s="17">
        <f t="shared" si="45"/>
        <v>18.925999999999998</v>
      </c>
      <c r="AA32" s="17"/>
      <c r="AB32" s="17"/>
      <c r="AC32" s="17">
        <f t="shared" si="46"/>
        <v>20</v>
      </c>
      <c r="AD32" s="17">
        <v>20</v>
      </c>
      <c r="AE32" s="17"/>
      <c r="AF32" s="17"/>
      <c r="AG32" s="17">
        <f t="shared" si="55"/>
        <v>18.925999999999998</v>
      </c>
      <c r="AH32" s="17"/>
      <c r="AI32" s="17">
        <f t="shared" si="47"/>
        <v>0</v>
      </c>
      <c r="AJ32" s="17">
        <f t="shared" si="48"/>
        <v>80</v>
      </c>
      <c r="AK32" s="39">
        <f t="shared" si="49"/>
        <v>75.703999999999994</v>
      </c>
    </row>
    <row r="33" spans="2:37">
      <c r="B33" s="3" t="s">
        <v>81</v>
      </c>
      <c r="C33" s="3"/>
      <c r="D33" s="30"/>
      <c r="E33" s="30"/>
      <c r="F33" s="30"/>
      <c r="G33" s="30"/>
      <c r="H33" s="30"/>
      <c r="I33" s="30"/>
      <c r="J33" s="30"/>
      <c r="K33" s="25"/>
      <c r="L33" s="25">
        <f t="shared" ref="L33:AK33" si="57">SUM(L6:L32)</f>
        <v>0</v>
      </c>
      <c r="M33" s="25">
        <f t="shared" si="57"/>
        <v>0</v>
      </c>
      <c r="N33" s="25">
        <f t="shared" si="57"/>
        <v>448.24857999999989</v>
      </c>
      <c r="O33" s="25">
        <f t="shared" si="57"/>
        <v>30162</v>
      </c>
      <c r="P33" s="25"/>
      <c r="Q33" s="25"/>
      <c r="R33" s="25"/>
      <c r="S33" s="25">
        <f t="shared" si="57"/>
        <v>231.77599999999998</v>
      </c>
      <c r="T33" s="25">
        <f t="shared" si="57"/>
        <v>183.6</v>
      </c>
      <c r="U33" s="25">
        <f t="shared" si="57"/>
        <v>109.57299999999999</v>
      </c>
      <c r="V33" s="25">
        <f t="shared" si="57"/>
        <v>28212</v>
      </c>
      <c r="W33" s="25"/>
      <c r="X33" s="25"/>
      <c r="Y33" s="25"/>
      <c r="Z33" s="25">
        <f t="shared" si="57"/>
        <v>247.78899999999996</v>
      </c>
      <c r="AA33" s="25">
        <f t="shared" si="57"/>
        <v>109.57299999999999</v>
      </c>
      <c r="AB33" s="25">
        <f t="shared" si="57"/>
        <v>160.09300000000002</v>
      </c>
      <c r="AC33" s="25">
        <f t="shared" si="57"/>
        <v>18662</v>
      </c>
      <c r="AD33" s="25"/>
      <c r="AE33" s="25"/>
      <c r="AF33" s="25">
        <f t="shared" si="57"/>
        <v>0</v>
      </c>
      <c r="AG33" s="25">
        <f t="shared" si="57"/>
        <v>150.18999999999997</v>
      </c>
      <c r="AH33" s="25">
        <f t="shared" si="57"/>
        <v>108.99299999999999</v>
      </c>
      <c r="AI33" s="25">
        <f t="shared" si="57"/>
        <v>0</v>
      </c>
      <c r="AJ33" s="25"/>
      <c r="AK33" s="54">
        <f t="shared" si="57"/>
        <v>2091.8355799999999</v>
      </c>
    </row>
    <row r="35" spans="2:37" ht="18.75">
      <c r="B35" s="24" t="s">
        <v>86</v>
      </c>
      <c r="C35" s="40" t="s">
        <v>87</v>
      </c>
    </row>
  </sheetData>
  <mergeCells count="20">
    <mergeCell ref="K7:AH7"/>
    <mergeCell ref="A3:A5"/>
    <mergeCell ref="B3:B5"/>
    <mergeCell ref="C3:C5"/>
    <mergeCell ref="D3:D5"/>
    <mergeCell ref="E3:E5"/>
    <mergeCell ref="F3:G4"/>
    <mergeCell ref="H3:N3"/>
    <mergeCell ref="O3:U3"/>
    <mergeCell ref="V3:AB3"/>
    <mergeCell ref="AJ3:AK4"/>
    <mergeCell ref="H4:K4"/>
    <mergeCell ref="L4:N4"/>
    <mergeCell ref="O4:R4"/>
    <mergeCell ref="S4:U4"/>
    <mergeCell ref="V4:Y4"/>
    <mergeCell ref="Z4:AB4"/>
    <mergeCell ref="AC4:AF4"/>
    <mergeCell ref="AG4:AI4"/>
    <mergeCell ref="AC3:AI3"/>
  </mergeCells>
  <pageMargins left="0.15748031496062992" right="0.19685039370078741" top="0.19685039370078741" bottom="0.19685039370078741" header="0.51181102362204722" footer="0.5118110236220472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лекарства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2019-02-22T09:24:40Z</cp:lastPrinted>
  <dcterms:created xsi:type="dcterms:W3CDTF">2019-01-28T10:13:05Z</dcterms:created>
  <dcterms:modified xsi:type="dcterms:W3CDTF">2019-02-22T09:25:43Z</dcterms:modified>
</cp:coreProperties>
</file>